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CAF5950-978E-4159-888A-518AFDDB7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квартал 2023" sheetId="1" r:id="rId1"/>
  </sheets>
  <definedNames>
    <definedName name="_xlnm._FilterDatabase" localSheetId="0" hidden="1">'2 квартал 2023'!$A$4:$BF$4</definedName>
    <definedName name="_xlnm.Print_Area" localSheetId="0">'2 квартал 2023'!$A$1:$AH$35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1" l="1"/>
  <c r="AG10" i="1"/>
  <c r="AG9" i="1"/>
  <c r="AG12" i="1"/>
  <c r="AG5" i="1"/>
  <c r="AG27" i="1"/>
  <c r="AG15" i="1"/>
  <c r="AG13" i="1"/>
  <c r="AG6" i="1"/>
  <c r="AG8" i="1"/>
  <c r="AG17" i="1"/>
  <c r="AG19" i="1"/>
  <c r="AG11" i="1"/>
  <c r="AG25" i="1"/>
  <c r="AG16" i="1"/>
  <c r="AG21" i="1"/>
  <c r="AG24" i="1"/>
  <c r="AG18" i="1"/>
  <c r="AG28" i="1"/>
  <c r="AG20" i="1"/>
  <c r="AG26" i="1"/>
  <c r="AG29" i="1"/>
  <c r="AG30" i="1"/>
  <c r="AG22" i="1"/>
  <c r="AG23" i="1"/>
  <c r="AG7" i="1"/>
  <c r="B31" i="1"/>
  <c r="U10" i="1" l="1"/>
  <c r="U7" i="1"/>
  <c r="U8" i="1"/>
  <c r="U11" i="1"/>
  <c r="U15" i="1"/>
  <c r="U14" i="1"/>
  <c r="U6" i="1"/>
  <c r="U9" i="1"/>
  <c r="U12" i="1"/>
  <c r="U17" i="1"/>
  <c r="U21" i="1"/>
  <c r="U13" i="1"/>
  <c r="U18" i="1"/>
  <c r="U27" i="1"/>
  <c r="U24" i="1"/>
  <c r="U28" i="1"/>
  <c r="U19" i="1"/>
  <c r="U25" i="1"/>
  <c r="U16" i="1"/>
  <c r="U20" i="1"/>
  <c r="U26" i="1"/>
  <c r="U22" i="1"/>
  <c r="U23" i="1"/>
  <c r="U30" i="1"/>
  <c r="U29" i="1"/>
  <c r="U5" i="1"/>
  <c r="M25" i="1"/>
  <c r="M18" i="1"/>
  <c r="M30" i="1"/>
  <c r="M22" i="1"/>
  <c r="M13" i="1"/>
  <c r="M24" i="1"/>
  <c r="M16" i="1"/>
  <c r="M6" i="1"/>
  <c r="M27" i="1"/>
  <c r="M28" i="1"/>
  <c r="M21" i="1"/>
  <c r="M17" i="1"/>
  <c r="M20" i="1"/>
  <c r="M23" i="1"/>
  <c r="M15" i="1"/>
  <c r="M12" i="1"/>
  <c r="M14" i="1"/>
  <c r="M26" i="1"/>
  <c r="M19" i="1"/>
  <c r="M9" i="1"/>
  <c r="M7" i="1"/>
  <c r="M10" i="1"/>
  <c r="M8" i="1"/>
  <c r="M11" i="1"/>
  <c r="M5" i="1"/>
  <c r="M29" i="1"/>
  <c r="J21" i="1"/>
  <c r="J5" i="1"/>
  <c r="J27" i="1"/>
  <c r="J25" i="1"/>
  <c r="J8" i="1"/>
  <c r="J24" i="1"/>
  <c r="J28" i="1"/>
  <c r="J30" i="1"/>
  <c r="J13" i="1"/>
  <c r="J18" i="1"/>
  <c r="J16" i="1"/>
  <c r="J14" i="1"/>
  <c r="J19" i="1"/>
  <c r="J10" i="1"/>
  <c r="J15" i="1"/>
  <c r="J12" i="1"/>
  <c r="J11" i="1"/>
  <c r="J17" i="1"/>
  <c r="J26" i="1"/>
  <c r="J20" i="1"/>
  <c r="J7" i="1"/>
  <c r="J9" i="1"/>
  <c r="J29" i="1"/>
  <c r="J22" i="1"/>
  <c r="J23" i="1"/>
  <c r="J6" i="1"/>
  <c r="I31" i="1" l="1"/>
  <c r="L31" i="1"/>
  <c r="C31" i="1" l="1"/>
  <c r="AB31" i="1" l="1"/>
  <c r="W31" i="1"/>
  <c r="S21" i="1"/>
  <c r="S5" i="1"/>
  <c r="S27" i="1"/>
  <c r="S25" i="1"/>
  <c r="S8" i="1"/>
  <c r="S24" i="1"/>
  <c r="S28" i="1"/>
  <c r="S30" i="1"/>
  <c r="S13" i="1"/>
  <c r="S18" i="1"/>
  <c r="S16" i="1"/>
  <c r="S14" i="1"/>
  <c r="S19" i="1"/>
  <c r="S10" i="1"/>
  <c r="S15" i="1"/>
  <c r="S12" i="1"/>
  <c r="S11" i="1"/>
  <c r="S17" i="1"/>
  <c r="S26" i="1"/>
  <c r="S20" i="1"/>
  <c r="S7" i="1"/>
  <c r="S9" i="1"/>
  <c r="S29" i="1"/>
  <c r="S22" i="1"/>
  <c r="S23" i="1"/>
  <c r="S6" i="1"/>
  <c r="R31" i="1"/>
  <c r="P21" i="1"/>
  <c r="P5" i="1"/>
  <c r="P27" i="1"/>
  <c r="P25" i="1"/>
  <c r="P8" i="1"/>
  <c r="P24" i="1"/>
  <c r="P28" i="1"/>
  <c r="P30" i="1"/>
  <c r="P13" i="1"/>
  <c r="P18" i="1"/>
  <c r="P16" i="1"/>
  <c r="P14" i="1"/>
  <c r="P19" i="1"/>
  <c r="P10" i="1"/>
  <c r="P15" i="1"/>
  <c r="P12" i="1"/>
  <c r="P11" i="1"/>
  <c r="P17" i="1"/>
  <c r="P26" i="1"/>
  <c r="P20" i="1"/>
  <c r="P7" i="1"/>
  <c r="P9" i="1"/>
  <c r="P29" i="1"/>
  <c r="P22" i="1"/>
  <c r="P23" i="1"/>
  <c r="P6" i="1"/>
  <c r="O31" i="1"/>
  <c r="AE27" i="1"/>
  <c r="AE24" i="1"/>
  <c r="AE10" i="1"/>
  <c r="AE20" i="1"/>
  <c r="AE30" i="1"/>
  <c r="AE17" i="1"/>
  <c r="AE5" i="1"/>
  <c r="AE6" i="1"/>
  <c r="AE21" i="1"/>
  <c r="AE29" i="1"/>
  <c r="AE22" i="1"/>
  <c r="AE14" i="1"/>
  <c r="AE23" i="1"/>
  <c r="AE28" i="1"/>
  <c r="AE13" i="1"/>
  <c r="AE12" i="1"/>
  <c r="AE7" i="1"/>
  <c r="AE16" i="1"/>
  <c r="AE9" i="1"/>
  <c r="AE26" i="1"/>
  <c r="AE15" i="1"/>
  <c r="AE11" i="1"/>
  <c r="AE25" i="1"/>
  <c r="AE19" i="1"/>
  <c r="AE8" i="1"/>
  <c r="AE18" i="1"/>
  <c r="G29" i="1"/>
  <c r="G28" i="1"/>
  <c r="G26" i="1"/>
  <c r="G20" i="1"/>
  <c r="G22" i="1"/>
  <c r="G23" i="1"/>
  <c r="G11" i="1"/>
  <c r="G16" i="1"/>
  <c r="G24" i="1"/>
  <c r="G17" i="1"/>
  <c r="G12" i="1"/>
  <c r="G8" i="1"/>
  <c r="G19" i="1"/>
  <c r="G27" i="1"/>
  <c r="G25" i="1"/>
  <c r="G18" i="1"/>
  <c r="G9" i="1"/>
  <c r="G15" i="1"/>
  <c r="G6" i="1"/>
  <c r="G14" i="1"/>
  <c r="G5" i="1"/>
  <c r="G21" i="1"/>
  <c r="G13" i="1"/>
  <c r="G7" i="1"/>
  <c r="G10" i="1"/>
  <c r="G30" i="1"/>
  <c r="X21" i="1"/>
  <c r="Y21" i="1" s="1"/>
  <c r="X5" i="1"/>
  <c r="Y5" i="1" s="1"/>
  <c r="X27" i="1"/>
  <c r="Y27" i="1" s="1"/>
  <c r="X25" i="1"/>
  <c r="Y25" i="1" s="1"/>
  <c r="X8" i="1"/>
  <c r="Y8" i="1" s="1"/>
  <c r="X24" i="1"/>
  <c r="Y24" i="1" s="1"/>
  <c r="X28" i="1"/>
  <c r="Y28" i="1" s="1"/>
  <c r="X30" i="1"/>
  <c r="Y30" i="1" s="1"/>
  <c r="X13" i="1"/>
  <c r="Y13" i="1" s="1"/>
  <c r="X18" i="1"/>
  <c r="Y18" i="1" s="1"/>
  <c r="X16" i="1"/>
  <c r="Y16" i="1" s="1"/>
  <c r="X14" i="1"/>
  <c r="Y14" i="1" s="1"/>
  <c r="X19" i="1"/>
  <c r="Y19" i="1" s="1"/>
  <c r="X10" i="1"/>
  <c r="Y10" i="1" s="1"/>
  <c r="X15" i="1"/>
  <c r="Y15" i="1" s="1"/>
  <c r="X12" i="1"/>
  <c r="Y12" i="1" s="1"/>
  <c r="X11" i="1"/>
  <c r="Y11" i="1" s="1"/>
  <c r="X17" i="1"/>
  <c r="Y17" i="1" s="1"/>
  <c r="X26" i="1"/>
  <c r="Y26" i="1" s="1"/>
  <c r="X20" i="1"/>
  <c r="Y20" i="1" s="1"/>
  <c r="X7" i="1"/>
  <c r="Y7" i="1" s="1"/>
  <c r="X9" i="1"/>
  <c r="Y9" i="1" s="1"/>
  <c r="X29" i="1"/>
  <c r="Y29" i="1" s="1"/>
  <c r="X22" i="1"/>
  <c r="Y22" i="1" s="1"/>
  <c r="X23" i="1"/>
  <c r="Y23" i="1" s="1"/>
  <c r="X6" i="1"/>
  <c r="Y6" i="1" s="1"/>
  <c r="X31" i="1" l="1"/>
  <c r="Z15" i="1"/>
  <c r="Z19" i="1"/>
  <c r="Z18" i="1"/>
  <c r="Z25" i="1"/>
  <c r="Z11" i="1"/>
  <c r="Z22" i="1"/>
  <c r="Z8" i="1"/>
  <c r="Z16" i="1"/>
  <c r="Z12" i="1"/>
  <c r="Z29" i="1"/>
  <c r="Z28" i="1"/>
  <c r="Z27" i="1"/>
  <c r="Z6" i="1"/>
  <c r="Z26" i="1"/>
  <c r="Z9" i="1"/>
  <c r="Z21" i="1"/>
  <c r="Z13" i="1"/>
  <c r="Z23" i="1"/>
  <c r="Z5" i="1"/>
  <c r="Z20" i="1"/>
  <c r="Z14" i="1"/>
  <c r="Z17" i="1"/>
  <c r="Z10" i="1"/>
  <c r="Z24" i="1"/>
  <c r="Z7" i="1"/>
  <c r="Z30" i="1"/>
  <c r="AC21" i="1"/>
  <c r="AC5" i="1"/>
  <c r="AC27" i="1"/>
  <c r="AC25" i="1"/>
  <c r="AC8" i="1"/>
  <c r="AC24" i="1"/>
  <c r="AC28" i="1"/>
  <c r="AC30" i="1"/>
  <c r="AC13" i="1"/>
  <c r="AC18" i="1"/>
  <c r="AC16" i="1"/>
  <c r="AC14" i="1"/>
  <c r="AC19" i="1"/>
  <c r="AC10" i="1"/>
  <c r="AC15" i="1"/>
  <c r="AC12" i="1"/>
  <c r="AC11" i="1"/>
  <c r="AC17" i="1"/>
  <c r="AC26" i="1"/>
  <c r="AC20" i="1"/>
  <c r="AC7" i="1"/>
  <c r="AC9" i="1"/>
  <c r="AC29" i="1"/>
  <c r="AC22" i="1"/>
  <c r="AC23" i="1"/>
  <c r="AC6" i="1"/>
  <c r="F31" i="1"/>
  <c r="D21" i="1" l="1"/>
  <c r="D5" i="1"/>
  <c r="D27" i="1"/>
  <c r="D25" i="1"/>
  <c r="D8" i="1"/>
  <c r="D24" i="1"/>
  <c r="D28" i="1"/>
  <c r="D30" i="1"/>
  <c r="D13" i="1"/>
  <c r="D18" i="1"/>
  <c r="D16" i="1"/>
  <c r="D14" i="1"/>
  <c r="D19" i="1"/>
  <c r="D10" i="1"/>
  <c r="D15" i="1"/>
  <c r="D12" i="1"/>
  <c r="D11" i="1"/>
  <c r="D17" i="1"/>
  <c r="D26" i="1"/>
  <c r="D20" i="1"/>
  <c r="D7" i="1"/>
  <c r="D9" i="1"/>
  <c r="D29" i="1"/>
  <c r="D22" i="1"/>
  <c r="D23" i="1"/>
  <c r="D6" i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<sst xmlns="http://schemas.openxmlformats.org/spreadsheetml/2006/main" count="60" uniqueCount="52">
  <si>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</si>
  <si>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</si>
  <si>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</si>
  <si>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</si>
  <si>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</si>
  <si>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</si>
  <si>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</si>
  <si>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</si>
  <si>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</si>
  <si>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</si>
  <si>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</si>
  <si>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</si>
  <si>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</si>
  <si>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</si>
  <si>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</si>
  <si>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</si>
  <si>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</si>
  <si>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</si>
  <si>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</si>
  <si>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</si>
  <si>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</si>
  <si>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</si>
  <si>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</si>
  <si>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</si>
  <si>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</si>
  <si>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</si>
  <si>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</si>
  <si>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</si>
  <si>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</si>
  <si>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</si>
  <si>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</si>
  <si>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</si>
  <si>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</si>
  <si>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</si>
  <si>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</si>
  <si>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</si>
  <si>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</si>
  <si>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</si>
  <si>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</si>
  <si>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</si>
  <si>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</si>
  <si>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</si>
  <si>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</si>
  <si>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</si>
  <si>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</si>
  <si>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</si>
  <si>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</si>
  <si>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</si>
  <si>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</si>
  <si>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01.04.2023</t>
  </si>
  <si>
    <t>РЕЙТИНГ
реализации Всероссийского физкультурно-спортивного комплекса «Готов к труду и обороне» (ГТО) в Тюменской области по итогам 2 квартала 2023 года</t>
  </si>
  <si>
    <t>Место в рейтинге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</si>
</sst>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1" fillId="0" borderId="0" xfId="0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1" fillId="4" borderId="0" xfId="0" applyFont="1" applyFill="1"/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16" fillId="4" borderId="0" xfId="0" applyNumberFormat="1" applyFont="1" applyFill="1" applyAlignment="1">
      <alignment horizontal="left" vertical="center" wrapText="1"/>
    </xf>
    <xf numFmtId="0" fontId="17" fillId="4" borderId="0" xfId="0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5"/>
  <sheetViews>
    <sheetView tabSelected="1" view="pageBreakPreview" zoomScale="70" zoomScaleNormal="70" zoomScaleSheetLayoutView="70" workbookViewId="0">
      <selection activeCell="I4" sqref="I4"/>
    </sheetView>
  </sheetViews>
  <sheetFormatPr defaultRowHeight="15" x14ac:dyDescent="0.25"/>
  <cols>
    <col min="1" max="1" width="32.5703125" customWidth="1"/>
    <col min="2" max="2" width="13.42578125" style="38" customWidth="1"/>
    <col min="3" max="3" width="14.7109375" style="10" customWidth="1"/>
    <col min="4" max="4" width="18.7109375" style="12" customWidth="1"/>
    <col min="5" max="5" width="10.7109375" style="12" customWidth="1"/>
    <col min="6" max="6" width="14.5703125" style="12" customWidth="1"/>
    <col min="7" max="7" width="18.7109375" style="12" customWidth="1"/>
    <col min="8" max="8" width="10.7109375" style="18" customWidth="1"/>
    <col min="9" max="9" width="15.140625" style="12" customWidth="1"/>
    <col min="10" max="10" width="18.7109375" style="12" customWidth="1"/>
    <col min="11" max="11" width="10.7109375" style="18" customWidth="1"/>
    <col min="12" max="12" width="14.7109375" style="12" customWidth="1"/>
    <col min="13" max="13" width="18.7109375" style="12" customWidth="1"/>
    <col min="14" max="14" width="10.7109375" style="18" customWidth="1"/>
    <col min="15" max="15" width="14.7109375" style="18" customWidth="1"/>
    <col min="16" max="16" width="18.7109375" style="12" customWidth="1"/>
    <col min="17" max="17" width="10.7109375" style="18" customWidth="1"/>
    <col min="18" max="18" width="14.7109375" style="18" customWidth="1"/>
    <col min="19" max="19" width="18.7109375" style="12" customWidth="1"/>
    <col min="20" max="20" width="10.7109375" style="18" customWidth="1"/>
    <col min="21" max="21" width="18.7109375" style="12" customWidth="1"/>
    <col min="22" max="22" width="10.7109375" style="18" customWidth="1"/>
    <col min="23" max="23" width="14.7109375" style="12" customWidth="1"/>
    <col min="24" max="24" width="14.5703125" style="12" customWidth="1"/>
    <col min="25" max="25" width="9.85546875" style="12" customWidth="1"/>
    <col min="26" max="26" width="18.7109375" style="12" customWidth="1"/>
    <col min="27" max="27" width="10.7109375" style="18" customWidth="1"/>
    <col min="28" max="28" width="17" style="12" customWidth="1"/>
    <col min="29" max="29" width="18.42578125" style="12" customWidth="1"/>
    <col min="30" max="30" width="10.7109375" style="18" customWidth="1"/>
    <col min="31" max="31" width="10.7109375" style="9" customWidth="1"/>
    <col min="32" max="32" width="12.7109375" style="12" customWidth="1"/>
    <col min="33" max="33" width="12.7109375" style="18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3"/>
    </row>
    <row r="2" spans="1:58" ht="15.7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33"/>
    </row>
    <row r="3" spans="1:58" ht="12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33"/>
    </row>
    <row r="4" spans="1:58" ht="325.5" customHeight="1" x14ac:dyDescent="0.25">
      <c r="A4" s="6" t="s">
        <v>25</v>
      </c>
      <c r="B4" s="22" t="s">
        <v>21</v>
      </c>
      <c r="C4" s="13" t="s">
        <v>37</v>
      </c>
      <c r="D4" s="14" t="s">
        <v>35</v>
      </c>
      <c r="E4" s="16" t="s">
        <v>22</v>
      </c>
      <c r="F4" s="13" t="s">
        <v>36</v>
      </c>
      <c r="G4" s="14" t="s">
        <v>38</v>
      </c>
      <c r="H4" s="16" t="s">
        <v>22</v>
      </c>
      <c r="I4" s="13" t="s">
        <v>39</v>
      </c>
      <c r="J4" s="14" t="s">
        <v>40</v>
      </c>
      <c r="K4" s="16" t="s">
        <v>22</v>
      </c>
      <c r="L4" s="13" t="s">
        <v>41</v>
      </c>
      <c r="M4" s="14" t="s">
        <v>42</v>
      </c>
      <c r="N4" s="16" t="s">
        <v>22</v>
      </c>
      <c r="O4" s="22" t="s">
        <v>43</v>
      </c>
      <c r="P4" s="14" t="s">
        <v>44</v>
      </c>
      <c r="Q4" s="16" t="s">
        <v>22</v>
      </c>
      <c r="R4" s="22" t="s">
        <v>45</v>
      </c>
      <c r="S4" s="14" t="s">
        <v>46</v>
      </c>
      <c r="T4" s="16" t="s">
        <v>22</v>
      </c>
      <c r="U4" s="14" t="s">
        <v>32</v>
      </c>
      <c r="V4" s="16" t="s">
        <v>22</v>
      </c>
      <c r="W4" s="13" t="s">
        <v>30</v>
      </c>
      <c r="X4" s="13" t="s">
        <v>23</v>
      </c>
      <c r="Y4" s="13"/>
      <c r="Z4" s="14" t="s">
        <v>33</v>
      </c>
      <c r="AA4" s="16" t="s">
        <v>22</v>
      </c>
      <c r="AB4" s="22" t="s">
        <v>47</v>
      </c>
      <c r="AC4" s="14" t="s">
        <v>34</v>
      </c>
      <c r="AD4" s="16" t="s">
        <v>22</v>
      </c>
      <c r="AE4" s="30" t="s">
        <v>24</v>
      </c>
      <c r="AF4" s="8" t="s">
        <v>49</v>
      </c>
      <c r="AG4" s="22" t="s">
        <v>48</v>
      </c>
      <c r="AH4" s="8" t="s">
        <v>51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7" t="s">
        <v>2</v>
      </c>
      <c r="B5" s="37">
        <v>9003</v>
      </c>
      <c r="C5" s="35">
        <v>3033</v>
      </c>
      <c r="D5" s="15">
        <f t="shared" ref="D5:D30" si="0">C5/B5*100</f>
        <v>33.68877040986338</v>
      </c>
      <c r="E5" s="29">
        <v>21</v>
      </c>
      <c r="F5" s="35">
        <v>168</v>
      </c>
      <c r="G5" s="15">
        <f t="shared" ref="G5:G30" si="1">F5/B5*100</f>
        <v>1.8660446517827389</v>
      </c>
      <c r="H5" s="17">
        <v>23</v>
      </c>
      <c r="I5" s="19">
        <v>8064</v>
      </c>
      <c r="J5" s="15">
        <f t="shared" ref="J5:J30" si="2">I5/C5*100</f>
        <v>265.87537091988128</v>
      </c>
      <c r="K5" s="17">
        <v>26</v>
      </c>
      <c r="L5" s="39">
        <v>504</v>
      </c>
      <c r="M5" s="15">
        <f t="shared" ref="M5:M30" si="3">L5/C5*100</f>
        <v>16.61721068249258</v>
      </c>
      <c r="N5" s="17">
        <v>25</v>
      </c>
      <c r="O5" s="32">
        <v>2889</v>
      </c>
      <c r="P5" s="15">
        <f t="shared" ref="P5:P30" si="4">O5/B5*100</f>
        <v>32.089303565478176</v>
      </c>
      <c r="Q5" s="17">
        <v>24</v>
      </c>
      <c r="R5" s="39">
        <v>57</v>
      </c>
      <c r="S5" s="15">
        <f t="shared" ref="S5:S30" si="5">R5/B5*100</f>
        <v>0.63312229256914354</v>
      </c>
      <c r="T5" s="17">
        <v>20</v>
      </c>
      <c r="U5" s="15">
        <f t="shared" ref="U5:U30" si="6">O5/I5*100</f>
        <v>35.825892857142854</v>
      </c>
      <c r="V5" s="17">
        <v>6</v>
      </c>
      <c r="W5" s="19">
        <v>1</v>
      </c>
      <c r="X5" s="20">
        <f t="shared" ref="X5:X30" si="7">B5/W5</f>
        <v>9003</v>
      </c>
      <c r="Y5" s="21">
        <f t="shared" ref="Y5:Y30" si="8">X5/456149</f>
        <v>1.9736971910494158E-2</v>
      </c>
      <c r="Z5" s="15">
        <f t="shared" ref="Z5:Z30" si="9">Y5*100</f>
        <v>1.9736971910494159</v>
      </c>
      <c r="AA5" s="17">
        <v>23</v>
      </c>
      <c r="AB5" s="32">
        <v>35</v>
      </c>
      <c r="AC5" s="28">
        <f t="shared" ref="AC5:AC30" si="10">AB5/B5*100</f>
        <v>0.38875930245473733</v>
      </c>
      <c r="AD5" s="17">
        <v>25</v>
      </c>
      <c r="AE5" s="31">
        <f t="shared" ref="AE5:AE30" si="11">E5+H5+K5+N5+Q5+T5+V5+AA5+AD5</f>
        <v>193</v>
      </c>
      <c r="AF5" s="11">
        <v>6</v>
      </c>
      <c r="AG5" s="42">
        <f t="shared" ref="AG5:AG30" si="12">AF5-AH5</f>
        <v>5</v>
      </c>
      <c r="AH5" s="11">
        <v>1</v>
      </c>
    </row>
    <row r="6" spans="1:58" ht="31.5" x14ac:dyDescent="0.25">
      <c r="A6" s="7" t="s">
        <v>0</v>
      </c>
      <c r="B6" s="37">
        <v>14813</v>
      </c>
      <c r="C6" s="35">
        <v>4800</v>
      </c>
      <c r="D6" s="15">
        <f t="shared" si="0"/>
        <v>32.403969486262071</v>
      </c>
      <c r="E6" s="29">
        <v>17</v>
      </c>
      <c r="F6" s="35">
        <v>122</v>
      </c>
      <c r="G6" s="15">
        <f t="shared" si="1"/>
        <v>0.82360089110916079</v>
      </c>
      <c r="H6" s="17">
        <v>16</v>
      </c>
      <c r="I6" s="19">
        <v>6499</v>
      </c>
      <c r="J6" s="15">
        <f t="shared" si="2"/>
        <v>135.39583333333334</v>
      </c>
      <c r="K6" s="17">
        <v>13</v>
      </c>
      <c r="L6" s="39">
        <v>554</v>
      </c>
      <c r="M6" s="15">
        <f t="shared" si="3"/>
        <v>11.541666666666666</v>
      </c>
      <c r="N6" s="17">
        <v>20</v>
      </c>
      <c r="O6" s="32">
        <v>3460</v>
      </c>
      <c r="P6" s="15">
        <f t="shared" si="4"/>
        <v>23.357861338013908</v>
      </c>
      <c r="Q6" s="17">
        <v>21</v>
      </c>
      <c r="R6" s="39">
        <v>112</v>
      </c>
      <c r="S6" s="15">
        <f t="shared" si="5"/>
        <v>0.75609262134611488</v>
      </c>
      <c r="T6" s="17">
        <v>22</v>
      </c>
      <c r="U6" s="15">
        <f t="shared" si="6"/>
        <v>53.238959839975387</v>
      </c>
      <c r="V6" s="17">
        <v>24</v>
      </c>
      <c r="W6" s="19">
        <v>1</v>
      </c>
      <c r="X6" s="20">
        <f t="shared" si="7"/>
        <v>14813</v>
      </c>
      <c r="Y6" s="21">
        <f t="shared" si="8"/>
        <v>3.2474038088431634E-2</v>
      </c>
      <c r="Z6" s="15">
        <f t="shared" si="9"/>
        <v>3.2474038088431634</v>
      </c>
      <c r="AA6" s="17">
        <v>17</v>
      </c>
      <c r="AB6" s="32">
        <v>49</v>
      </c>
      <c r="AC6" s="28">
        <f t="shared" si="10"/>
        <v>0.33079052183892527</v>
      </c>
      <c r="AD6" s="17">
        <v>24</v>
      </c>
      <c r="AE6" s="31">
        <f t="shared" si="11"/>
        <v>174</v>
      </c>
      <c r="AF6" s="11">
        <v>8</v>
      </c>
      <c r="AG6" s="42">
        <f t="shared" si="12"/>
        <v>6</v>
      </c>
      <c r="AH6" s="11">
        <v>2</v>
      </c>
    </row>
    <row r="7" spans="1:58" ht="31.5" x14ac:dyDescent="0.25">
      <c r="A7" s="7" t="s">
        <v>16</v>
      </c>
      <c r="B7" s="37">
        <v>18407</v>
      </c>
      <c r="C7" s="35">
        <v>6579</v>
      </c>
      <c r="D7" s="15">
        <f t="shared" si="0"/>
        <v>35.741837344488509</v>
      </c>
      <c r="E7" s="29">
        <v>23</v>
      </c>
      <c r="F7" s="35">
        <v>176</v>
      </c>
      <c r="G7" s="15">
        <f t="shared" si="1"/>
        <v>0.95615798337588953</v>
      </c>
      <c r="H7" s="17">
        <v>19</v>
      </c>
      <c r="I7" s="19">
        <v>14509</v>
      </c>
      <c r="J7" s="15">
        <f t="shared" si="2"/>
        <v>220.53503571971422</v>
      </c>
      <c r="K7" s="17">
        <v>22</v>
      </c>
      <c r="L7" s="39">
        <v>917</v>
      </c>
      <c r="M7" s="15">
        <f t="shared" si="3"/>
        <v>13.938288493692049</v>
      </c>
      <c r="N7" s="17">
        <v>23</v>
      </c>
      <c r="O7" s="32">
        <v>6568</v>
      </c>
      <c r="P7" s="15">
        <f t="shared" si="4"/>
        <v>35.682077470527517</v>
      </c>
      <c r="Q7" s="17">
        <v>25</v>
      </c>
      <c r="R7" s="39">
        <v>92</v>
      </c>
      <c r="S7" s="15">
        <f t="shared" si="5"/>
        <v>0.49980985494648777</v>
      </c>
      <c r="T7" s="17">
        <v>17</v>
      </c>
      <c r="U7" s="15">
        <f t="shared" si="6"/>
        <v>45.268454062995382</v>
      </c>
      <c r="V7" s="17">
        <v>18</v>
      </c>
      <c r="W7" s="19">
        <v>1</v>
      </c>
      <c r="X7" s="20">
        <f t="shared" si="7"/>
        <v>18407</v>
      </c>
      <c r="Y7" s="21">
        <f t="shared" si="8"/>
        <v>4.0353042536539596E-2</v>
      </c>
      <c r="Z7" s="15">
        <f t="shared" si="9"/>
        <v>4.0353042536539601</v>
      </c>
      <c r="AA7" s="17">
        <v>13</v>
      </c>
      <c r="AB7" s="32">
        <v>25</v>
      </c>
      <c r="AC7" s="28">
        <f t="shared" si="10"/>
        <v>0.13581789536589342</v>
      </c>
      <c r="AD7" s="17">
        <v>12</v>
      </c>
      <c r="AE7" s="31">
        <f t="shared" si="11"/>
        <v>172</v>
      </c>
      <c r="AF7" s="11">
        <v>1</v>
      </c>
      <c r="AG7" s="43">
        <f t="shared" si="12"/>
        <v>-2</v>
      </c>
      <c r="AH7" s="11">
        <v>3</v>
      </c>
    </row>
    <row r="8" spans="1:58" ht="31.5" x14ac:dyDescent="0.25">
      <c r="A8" s="7" t="s">
        <v>5</v>
      </c>
      <c r="B8" s="37">
        <v>13736</v>
      </c>
      <c r="C8" s="35">
        <v>3778</v>
      </c>
      <c r="D8" s="15">
        <f t="shared" si="0"/>
        <v>27.50436808386721</v>
      </c>
      <c r="E8" s="29">
        <v>9</v>
      </c>
      <c r="F8" s="36">
        <v>103</v>
      </c>
      <c r="G8" s="15">
        <f t="shared" si="1"/>
        <v>0.74985439720442637</v>
      </c>
      <c r="H8" s="17">
        <v>15</v>
      </c>
      <c r="I8" s="19">
        <v>9153</v>
      </c>
      <c r="J8" s="15">
        <f t="shared" si="2"/>
        <v>242.27104287983062</v>
      </c>
      <c r="K8" s="17">
        <v>24</v>
      </c>
      <c r="L8" s="39">
        <v>449</v>
      </c>
      <c r="M8" s="15">
        <f t="shared" si="3"/>
        <v>11.884595023822127</v>
      </c>
      <c r="N8" s="17">
        <v>21</v>
      </c>
      <c r="O8" s="32">
        <v>2780</v>
      </c>
      <c r="P8" s="15">
        <f t="shared" si="4"/>
        <v>20.238788584740828</v>
      </c>
      <c r="Q8" s="17">
        <v>19</v>
      </c>
      <c r="R8" s="39">
        <v>166</v>
      </c>
      <c r="S8" s="15">
        <f t="shared" si="5"/>
        <v>1.2085032032615026</v>
      </c>
      <c r="T8" s="17">
        <v>25</v>
      </c>
      <c r="U8" s="15">
        <f t="shared" si="6"/>
        <v>30.372555446301757</v>
      </c>
      <c r="V8" s="17">
        <v>3</v>
      </c>
      <c r="W8" s="19">
        <v>1</v>
      </c>
      <c r="X8" s="20">
        <f t="shared" si="7"/>
        <v>13736</v>
      </c>
      <c r="Y8" s="21">
        <f t="shared" si="8"/>
        <v>3.0112967473347525E-2</v>
      </c>
      <c r="Z8" s="15">
        <f t="shared" si="9"/>
        <v>3.0112967473347525</v>
      </c>
      <c r="AA8" s="17">
        <v>18</v>
      </c>
      <c r="AB8" s="32">
        <v>28</v>
      </c>
      <c r="AC8" s="28">
        <f t="shared" si="10"/>
        <v>0.20384391380314504</v>
      </c>
      <c r="AD8" s="17">
        <v>18</v>
      </c>
      <c r="AE8" s="31">
        <f t="shared" si="11"/>
        <v>152</v>
      </c>
      <c r="AF8" s="11">
        <v>11</v>
      </c>
      <c r="AG8" s="42">
        <f t="shared" si="12"/>
        <v>7</v>
      </c>
      <c r="AH8" s="11">
        <v>4</v>
      </c>
    </row>
    <row r="9" spans="1:58" ht="31.5" x14ac:dyDescent="0.25">
      <c r="A9" s="7" t="s">
        <v>17</v>
      </c>
      <c r="B9" s="37">
        <v>10233</v>
      </c>
      <c r="C9" s="35">
        <v>3254</v>
      </c>
      <c r="D9" s="15">
        <f t="shared" si="0"/>
        <v>31.799081403303038</v>
      </c>
      <c r="E9" s="29">
        <v>16</v>
      </c>
      <c r="F9" s="35">
        <v>56</v>
      </c>
      <c r="G9" s="15">
        <f t="shared" si="1"/>
        <v>0.54724909606176098</v>
      </c>
      <c r="H9" s="17">
        <v>12</v>
      </c>
      <c r="I9" s="19">
        <v>7968</v>
      </c>
      <c r="J9" s="15">
        <f t="shared" si="2"/>
        <v>244.86785494775663</v>
      </c>
      <c r="K9" s="17">
        <v>25</v>
      </c>
      <c r="L9" s="39">
        <v>788</v>
      </c>
      <c r="M9" s="15">
        <f t="shared" si="3"/>
        <v>24.216349108789181</v>
      </c>
      <c r="N9" s="17">
        <v>26</v>
      </c>
      <c r="O9" s="32">
        <v>1539</v>
      </c>
      <c r="P9" s="15">
        <f t="shared" si="4"/>
        <v>15.03957783641161</v>
      </c>
      <c r="Q9" s="17">
        <v>13</v>
      </c>
      <c r="R9" s="39">
        <v>22</v>
      </c>
      <c r="S9" s="15">
        <f t="shared" si="5"/>
        <v>0.21499071630997754</v>
      </c>
      <c r="T9" s="17">
        <v>9</v>
      </c>
      <c r="U9" s="15">
        <f t="shared" si="6"/>
        <v>19.314759036144576</v>
      </c>
      <c r="V9" s="17">
        <v>2</v>
      </c>
      <c r="W9" s="19">
        <v>1</v>
      </c>
      <c r="X9" s="20">
        <f t="shared" si="7"/>
        <v>10233</v>
      </c>
      <c r="Y9" s="21">
        <f t="shared" si="8"/>
        <v>2.2433459242484365E-2</v>
      </c>
      <c r="Z9" s="15">
        <f t="shared" si="9"/>
        <v>2.2433459242484366</v>
      </c>
      <c r="AA9" s="17">
        <v>21</v>
      </c>
      <c r="AB9" s="32">
        <v>94</v>
      </c>
      <c r="AC9" s="28">
        <f t="shared" si="10"/>
        <v>0.91859669696081303</v>
      </c>
      <c r="AD9" s="17">
        <v>26</v>
      </c>
      <c r="AE9" s="31">
        <f t="shared" si="11"/>
        <v>150</v>
      </c>
      <c r="AF9" s="11">
        <v>4</v>
      </c>
      <c r="AG9" s="43">
        <f t="shared" si="12"/>
        <v>-1</v>
      </c>
      <c r="AH9" s="11">
        <v>5</v>
      </c>
    </row>
    <row r="10" spans="1:58" ht="31.5" x14ac:dyDescent="0.25">
      <c r="A10" s="7" t="s">
        <v>11</v>
      </c>
      <c r="B10" s="37">
        <v>8858</v>
      </c>
      <c r="C10" s="35">
        <v>3798</v>
      </c>
      <c r="D10" s="15">
        <f t="shared" si="0"/>
        <v>42.876495822984872</v>
      </c>
      <c r="E10" s="29">
        <v>25</v>
      </c>
      <c r="F10" s="35">
        <v>-155</v>
      </c>
      <c r="G10" s="15">
        <f t="shared" si="1"/>
        <v>-1.7498306615488826</v>
      </c>
      <c r="H10" s="17">
        <v>1</v>
      </c>
      <c r="I10" s="19">
        <v>7567</v>
      </c>
      <c r="J10" s="15">
        <f t="shared" si="2"/>
        <v>199.2364402317009</v>
      </c>
      <c r="K10" s="17">
        <v>21</v>
      </c>
      <c r="L10" s="39">
        <v>126</v>
      </c>
      <c r="M10" s="15">
        <f t="shared" si="3"/>
        <v>3.3175355450236967</v>
      </c>
      <c r="N10" s="17">
        <v>6</v>
      </c>
      <c r="O10" s="32">
        <v>3284</v>
      </c>
      <c r="P10" s="15">
        <f t="shared" si="4"/>
        <v>37.073831564687289</v>
      </c>
      <c r="Q10" s="17">
        <v>26</v>
      </c>
      <c r="R10" s="39">
        <v>16</v>
      </c>
      <c r="S10" s="15">
        <f t="shared" si="5"/>
        <v>0.1806276811921427</v>
      </c>
      <c r="T10" s="17">
        <v>7</v>
      </c>
      <c r="U10" s="15">
        <f t="shared" si="6"/>
        <v>43.398969208404914</v>
      </c>
      <c r="V10" s="17">
        <v>17</v>
      </c>
      <c r="W10" s="19">
        <v>1</v>
      </c>
      <c r="X10" s="20">
        <f t="shared" si="7"/>
        <v>8858</v>
      </c>
      <c r="Y10" s="21">
        <f t="shared" si="8"/>
        <v>1.9419093322576613E-2</v>
      </c>
      <c r="Z10" s="15">
        <f t="shared" si="9"/>
        <v>1.9419093322576613</v>
      </c>
      <c r="AA10" s="17">
        <v>24</v>
      </c>
      <c r="AB10" s="32">
        <v>17</v>
      </c>
      <c r="AC10" s="28">
        <f t="shared" si="10"/>
        <v>0.19191691126665161</v>
      </c>
      <c r="AD10" s="17">
        <v>16</v>
      </c>
      <c r="AE10" s="31">
        <f t="shared" si="11"/>
        <v>143</v>
      </c>
      <c r="AF10" s="11">
        <v>3</v>
      </c>
      <c r="AG10" s="43">
        <f t="shared" si="12"/>
        <v>-3</v>
      </c>
      <c r="AH10" s="11">
        <v>6</v>
      </c>
    </row>
    <row r="11" spans="1:58" ht="31.5" x14ac:dyDescent="0.25">
      <c r="A11" s="7" t="s">
        <v>13</v>
      </c>
      <c r="B11" s="37">
        <v>18542</v>
      </c>
      <c r="C11" s="35">
        <v>5314</v>
      </c>
      <c r="D11" s="15">
        <f t="shared" si="0"/>
        <v>28.659260058246144</v>
      </c>
      <c r="E11" s="29">
        <v>12</v>
      </c>
      <c r="F11" s="36">
        <v>154</v>
      </c>
      <c r="G11" s="15">
        <f t="shared" si="1"/>
        <v>0.83054686657318511</v>
      </c>
      <c r="H11" s="17">
        <v>17</v>
      </c>
      <c r="I11" s="19">
        <v>11749</v>
      </c>
      <c r="J11" s="15">
        <f t="shared" si="2"/>
        <v>221.09522017312759</v>
      </c>
      <c r="K11" s="17">
        <v>23</v>
      </c>
      <c r="L11" s="39">
        <v>150</v>
      </c>
      <c r="M11" s="15">
        <f t="shared" si="3"/>
        <v>2.8227324049680091</v>
      </c>
      <c r="N11" s="17">
        <v>4</v>
      </c>
      <c r="O11" s="32">
        <v>4954</v>
      </c>
      <c r="P11" s="15">
        <f t="shared" si="4"/>
        <v>26.717721928594539</v>
      </c>
      <c r="Q11" s="17">
        <v>23</v>
      </c>
      <c r="R11" s="39">
        <v>56</v>
      </c>
      <c r="S11" s="15">
        <f t="shared" si="5"/>
        <v>0.30201704239024918</v>
      </c>
      <c r="T11" s="17">
        <v>10</v>
      </c>
      <c r="U11" s="15">
        <f t="shared" si="6"/>
        <v>42.165290663035151</v>
      </c>
      <c r="V11" s="17">
        <v>16</v>
      </c>
      <c r="W11" s="19">
        <v>1</v>
      </c>
      <c r="X11" s="20">
        <f t="shared" si="7"/>
        <v>18542</v>
      </c>
      <c r="Y11" s="21">
        <f t="shared" si="8"/>
        <v>4.0648998463221446E-2</v>
      </c>
      <c r="Z11" s="15">
        <f t="shared" si="9"/>
        <v>4.0648998463221444</v>
      </c>
      <c r="AA11" s="17">
        <v>12</v>
      </c>
      <c r="AB11" s="32">
        <v>49</v>
      </c>
      <c r="AC11" s="28">
        <f t="shared" si="10"/>
        <v>0.26426491209146802</v>
      </c>
      <c r="AD11" s="17">
        <v>23</v>
      </c>
      <c r="AE11" s="31">
        <f t="shared" si="11"/>
        <v>140</v>
      </c>
      <c r="AF11" s="11">
        <v>14</v>
      </c>
      <c r="AG11" s="42">
        <f t="shared" si="12"/>
        <v>7</v>
      </c>
      <c r="AH11" s="11">
        <v>7</v>
      </c>
    </row>
    <row r="12" spans="1:58" ht="31.5" x14ac:dyDescent="0.25">
      <c r="A12" s="7" t="s">
        <v>27</v>
      </c>
      <c r="B12" s="37">
        <v>92648</v>
      </c>
      <c r="C12" s="35">
        <v>26423</v>
      </c>
      <c r="D12" s="15">
        <f t="shared" si="0"/>
        <v>28.5197737673776</v>
      </c>
      <c r="E12" s="29">
        <v>10</v>
      </c>
      <c r="F12" s="36">
        <v>785</v>
      </c>
      <c r="G12" s="15">
        <f t="shared" si="1"/>
        <v>0.84729297988083929</v>
      </c>
      <c r="H12" s="17">
        <v>18</v>
      </c>
      <c r="I12" s="19">
        <v>39746</v>
      </c>
      <c r="J12" s="15">
        <f t="shared" si="2"/>
        <v>150.42198085001704</v>
      </c>
      <c r="K12" s="17">
        <v>18</v>
      </c>
      <c r="L12" s="39">
        <v>2090</v>
      </c>
      <c r="M12" s="15">
        <f t="shared" si="3"/>
        <v>7.9097755743102596</v>
      </c>
      <c r="N12" s="17">
        <v>14</v>
      </c>
      <c r="O12" s="32">
        <v>18838</v>
      </c>
      <c r="P12" s="15">
        <f t="shared" si="4"/>
        <v>20.332872808911148</v>
      </c>
      <c r="Q12" s="17">
        <v>20</v>
      </c>
      <c r="R12" s="39">
        <v>787</v>
      </c>
      <c r="S12" s="15">
        <f t="shared" si="5"/>
        <v>0.84945168810983507</v>
      </c>
      <c r="T12" s="17">
        <v>23</v>
      </c>
      <c r="U12" s="15">
        <f t="shared" si="6"/>
        <v>47.395964373773467</v>
      </c>
      <c r="V12" s="17">
        <v>21</v>
      </c>
      <c r="W12" s="19">
        <v>4.4000000000000004</v>
      </c>
      <c r="X12" s="20">
        <f t="shared" si="7"/>
        <v>21056.363636363636</v>
      </c>
      <c r="Y12" s="21">
        <f t="shared" si="8"/>
        <v>4.6161152685555894E-2</v>
      </c>
      <c r="Z12" s="15">
        <f t="shared" si="9"/>
        <v>4.6161152685555891</v>
      </c>
      <c r="AA12" s="17">
        <v>7</v>
      </c>
      <c r="AB12" s="32">
        <v>38</v>
      </c>
      <c r="AC12" s="28">
        <f t="shared" si="10"/>
        <v>4.1015456350919612E-2</v>
      </c>
      <c r="AD12" s="17">
        <v>3</v>
      </c>
      <c r="AE12" s="31">
        <f t="shared" si="11"/>
        <v>134</v>
      </c>
      <c r="AF12" s="11">
        <v>5</v>
      </c>
      <c r="AG12" s="43">
        <f t="shared" si="12"/>
        <v>-3</v>
      </c>
      <c r="AH12" s="11">
        <v>8</v>
      </c>
    </row>
    <row r="13" spans="1:58" ht="31.5" x14ac:dyDescent="0.25">
      <c r="A13" s="7" t="s">
        <v>29</v>
      </c>
      <c r="B13" s="37">
        <v>59779</v>
      </c>
      <c r="C13" s="35">
        <v>27637</v>
      </c>
      <c r="D13" s="15">
        <f t="shared" si="0"/>
        <v>46.231954365245322</v>
      </c>
      <c r="E13" s="29">
        <v>26</v>
      </c>
      <c r="F13" s="36">
        <v>1202</v>
      </c>
      <c r="G13" s="15">
        <f t="shared" si="1"/>
        <v>2.0107395573696447</v>
      </c>
      <c r="H13" s="17">
        <v>24</v>
      </c>
      <c r="I13" s="19">
        <v>26881</v>
      </c>
      <c r="J13" s="15">
        <f t="shared" si="2"/>
        <v>97.264536671852952</v>
      </c>
      <c r="K13" s="17">
        <v>3</v>
      </c>
      <c r="L13" s="39">
        <v>1299</v>
      </c>
      <c r="M13" s="15">
        <f t="shared" si="3"/>
        <v>4.7002207186018747</v>
      </c>
      <c r="N13" s="17">
        <v>8</v>
      </c>
      <c r="O13" s="32">
        <v>10418</v>
      </c>
      <c r="P13" s="15">
        <f t="shared" si="4"/>
        <v>17.427524716037404</v>
      </c>
      <c r="Q13" s="17">
        <v>16</v>
      </c>
      <c r="R13" s="39">
        <v>844</v>
      </c>
      <c r="S13" s="15">
        <f t="shared" si="5"/>
        <v>1.4118670436106324</v>
      </c>
      <c r="T13" s="17">
        <v>26</v>
      </c>
      <c r="U13" s="15">
        <f t="shared" si="6"/>
        <v>38.755998660764106</v>
      </c>
      <c r="V13" s="17">
        <v>11</v>
      </c>
      <c r="W13" s="19">
        <v>2.5</v>
      </c>
      <c r="X13" s="20">
        <f t="shared" si="7"/>
        <v>23911.599999999999</v>
      </c>
      <c r="Y13" s="21">
        <f t="shared" si="8"/>
        <v>5.2420590640339007E-2</v>
      </c>
      <c r="Z13" s="15">
        <f t="shared" si="9"/>
        <v>5.2420590640339011</v>
      </c>
      <c r="AA13" s="17">
        <v>4</v>
      </c>
      <c r="AB13" s="32">
        <v>114</v>
      </c>
      <c r="AC13" s="28">
        <f t="shared" si="10"/>
        <v>0.1907024205824788</v>
      </c>
      <c r="AD13" s="17">
        <v>15</v>
      </c>
      <c r="AE13" s="31">
        <f t="shared" si="11"/>
        <v>133</v>
      </c>
      <c r="AF13" s="11">
        <v>9</v>
      </c>
      <c r="AG13" s="43">
        <f t="shared" si="12"/>
        <v>0</v>
      </c>
      <c r="AH13" s="11">
        <v>9</v>
      </c>
    </row>
    <row r="14" spans="1:58" ht="31.5" x14ac:dyDescent="0.25">
      <c r="A14" s="7" t="s">
        <v>9</v>
      </c>
      <c r="B14" s="37">
        <v>19600</v>
      </c>
      <c r="C14" s="35">
        <v>7703</v>
      </c>
      <c r="D14" s="15">
        <f t="shared" si="0"/>
        <v>39.301020408163268</v>
      </c>
      <c r="E14" s="29">
        <v>24</v>
      </c>
      <c r="F14" s="35">
        <v>-79</v>
      </c>
      <c r="G14" s="15">
        <f t="shared" si="1"/>
        <v>-0.40306122448979587</v>
      </c>
      <c r="H14" s="17">
        <v>3</v>
      </c>
      <c r="I14" s="19">
        <v>10876</v>
      </c>
      <c r="J14" s="15">
        <f t="shared" si="2"/>
        <v>141.19174347656758</v>
      </c>
      <c r="K14" s="17">
        <v>16</v>
      </c>
      <c r="L14" s="39">
        <v>711</v>
      </c>
      <c r="M14" s="15">
        <f t="shared" si="3"/>
        <v>9.2301700636115793</v>
      </c>
      <c r="N14" s="17">
        <v>16</v>
      </c>
      <c r="O14" s="32">
        <v>4997</v>
      </c>
      <c r="P14" s="15">
        <f t="shared" si="4"/>
        <v>25.494897959183671</v>
      </c>
      <c r="Q14" s="17">
        <v>22</v>
      </c>
      <c r="R14" s="39">
        <v>62</v>
      </c>
      <c r="S14" s="15">
        <f t="shared" si="5"/>
        <v>0.31632653061224492</v>
      </c>
      <c r="T14" s="17">
        <v>11</v>
      </c>
      <c r="U14" s="15">
        <f t="shared" si="6"/>
        <v>45.945200441338727</v>
      </c>
      <c r="V14" s="17">
        <v>19</v>
      </c>
      <c r="W14" s="19">
        <v>1</v>
      </c>
      <c r="X14" s="20">
        <f t="shared" si="7"/>
        <v>19600</v>
      </c>
      <c r="Y14" s="21">
        <f t="shared" si="8"/>
        <v>4.2968416021957737E-2</v>
      </c>
      <c r="Z14" s="15">
        <f t="shared" si="9"/>
        <v>4.2968416021957738</v>
      </c>
      <c r="AA14" s="17">
        <v>10</v>
      </c>
      <c r="AB14" s="32">
        <v>22</v>
      </c>
      <c r="AC14" s="28">
        <f t="shared" si="10"/>
        <v>0.11224489795918367</v>
      </c>
      <c r="AD14" s="17">
        <v>11</v>
      </c>
      <c r="AE14" s="31">
        <f t="shared" si="11"/>
        <v>132</v>
      </c>
      <c r="AF14" s="11">
        <v>2</v>
      </c>
      <c r="AG14" s="43">
        <f t="shared" si="12"/>
        <v>-8</v>
      </c>
      <c r="AH14" s="11">
        <v>10</v>
      </c>
    </row>
    <row r="15" spans="1:58" ht="31.5" x14ac:dyDescent="0.25">
      <c r="A15" s="7" t="s">
        <v>12</v>
      </c>
      <c r="B15" s="37">
        <v>8519</v>
      </c>
      <c r="C15" s="35">
        <v>2895</v>
      </c>
      <c r="D15" s="15">
        <f t="shared" si="0"/>
        <v>33.982861838243927</v>
      </c>
      <c r="E15" s="29">
        <v>22</v>
      </c>
      <c r="F15" s="36">
        <v>268</v>
      </c>
      <c r="G15" s="15">
        <f t="shared" si="1"/>
        <v>3.1459091442657585</v>
      </c>
      <c r="H15" s="17">
        <v>26</v>
      </c>
      <c r="I15" s="19">
        <v>3608</v>
      </c>
      <c r="J15" s="15">
        <f t="shared" si="2"/>
        <v>124.62867012089811</v>
      </c>
      <c r="K15" s="17">
        <v>9</v>
      </c>
      <c r="L15" s="39">
        <v>1</v>
      </c>
      <c r="M15" s="15">
        <f t="shared" si="3"/>
        <v>3.4542314335060449E-2</v>
      </c>
      <c r="N15" s="17">
        <v>1</v>
      </c>
      <c r="O15" s="32">
        <v>1345</v>
      </c>
      <c r="P15" s="15">
        <f t="shared" si="4"/>
        <v>15.788238056109872</v>
      </c>
      <c r="Q15" s="17">
        <v>14</v>
      </c>
      <c r="R15" s="39">
        <v>1</v>
      </c>
      <c r="S15" s="15">
        <f t="shared" si="5"/>
        <v>1.1738466956215518E-2</v>
      </c>
      <c r="T15" s="17">
        <v>1</v>
      </c>
      <c r="U15" s="15">
        <f t="shared" si="6"/>
        <v>37.27827050997783</v>
      </c>
      <c r="V15" s="17">
        <v>10</v>
      </c>
      <c r="W15" s="19">
        <v>1</v>
      </c>
      <c r="X15" s="20">
        <f t="shared" si="7"/>
        <v>8519</v>
      </c>
      <c r="Y15" s="21">
        <f t="shared" si="8"/>
        <v>1.867591510668663E-2</v>
      </c>
      <c r="Z15" s="15">
        <f t="shared" si="9"/>
        <v>1.8675915106686629</v>
      </c>
      <c r="AA15" s="17">
        <v>25</v>
      </c>
      <c r="AB15" s="32">
        <v>20</v>
      </c>
      <c r="AC15" s="28">
        <f t="shared" si="10"/>
        <v>0.23476933912431036</v>
      </c>
      <c r="AD15" s="17">
        <v>22</v>
      </c>
      <c r="AE15" s="31">
        <f t="shared" si="11"/>
        <v>130</v>
      </c>
      <c r="AF15" s="11">
        <v>10</v>
      </c>
      <c r="AG15" s="43">
        <f t="shared" si="12"/>
        <v>-1</v>
      </c>
      <c r="AH15" s="11">
        <v>11</v>
      </c>
    </row>
    <row r="16" spans="1:58" ht="31.5" x14ac:dyDescent="0.25">
      <c r="A16" s="7" t="s">
        <v>8</v>
      </c>
      <c r="B16" s="37">
        <v>19615</v>
      </c>
      <c r="C16" s="35">
        <v>5971</v>
      </c>
      <c r="D16" s="15">
        <f t="shared" si="0"/>
        <v>30.440989039000765</v>
      </c>
      <c r="E16" s="29">
        <v>15</v>
      </c>
      <c r="F16" s="36">
        <v>92</v>
      </c>
      <c r="G16" s="15">
        <f t="shared" si="1"/>
        <v>0.46902880448636247</v>
      </c>
      <c r="H16" s="17">
        <v>11</v>
      </c>
      <c r="I16" s="19">
        <v>7317</v>
      </c>
      <c r="J16" s="15">
        <f t="shared" si="2"/>
        <v>122.54228772399934</v>
      </c>
      <c r="K16" s="17">
        <v>8</v>
      </c>
      <c r="L16" s="39">
        <v>611</v>
      </c>
      <c r="M16" s="15">
        <f t="shared" si="3"/>
        <v>10.232791827164629</v>
      </c>
      <c r="N16" s="17">
        <v>19</v>
      </c>
      <c r="O16" s="32">
        <v>2930</v>
      </c>
      <c r="P16" s="15">
        <f t="shared" si="4"/>
        <v>14.937547795054806</v>
      </c>
      <c r="Q16" s="17">
        <v>12</v>
      </c>
      <c r="R16" s="39">
        <v>137</v>
      </c>
      <c r="S16" s="15">
        <f t="shared" si="5"/>
        <v>0.69844506755034408</v>
      </c>
      <c r="T16" s="17">
        <v>21</v>
      </c>
      <c r="U16" s="15">
        <f t="shared" si="6"/>
        <v>40.043733770671039</v>
      </c>
      <c r="V16" s="17">
        <v>12</v>
      </c>
      <c r="W16" s="19">
        <v>1</v>
      </c>
      <c r="X16" s="20">
        <f t="shared" si="7"/>
        <v>19615</v>
      </c>
      <c r="Y16" s="21">
        <f t="shared" si="8"/>
        <v>4.3001300013811278E-2</v>
      </c>
      <c r="Z16" s="15">
        <f t="shared" si="9"/>
        <v>4.3001300013811274</v>
      </c>
      <c r="AA16" s="17">
        <v>10</v>
      </c>
      <c r="AB16" s="32">
        <v>44</v>
      </c>
      <c r="AC16" s="28">
        <f t="shared" si="10"/>
        <v>0.22431812388478203</v>
      </c>
      <c r="AD16" s="17">
        <v>20</v>
      </c>
      <c r="AE16" s="31">
        <f t="shared" si="11"/>
        <v>128</v>
      </c>
      <c r="AF16" s="11">
        <v>16</v>
      </c>
      <c r="AG16" s="42">
        <f t="shared" si="12"/>
        <v>4</v>
      </c>
      <c r="AH16" s="11">
        <v>12</v>
      </c>
    </row>
    <row r="17" spans="1:34" ht="31.5" x14ac:dyDescent="0.25">
      <c r="A17" s="7" t="s">
        <v>14</v>
      </c>
      <c r="B17" s="37">
        <v>121751</v>
      </c>
      <c r="C17" s="35">
        <v>30488</v>
      </c>
      <c r="D17" s="15">
        <f t="shared" si="0"/>
        <v>25.041272761620025</v>
      </c>
      <c r="E17" s="29">
        <v>5</v>
      </c>
      <c r="F17" s="36">
        <v>-48</v>
      </c>
      <c r="G17" s="15">
        <f t="shared" si="1"/>
        <v>-3.942472751763846E-2</v>
      </c>
      <c r="H17" s="17">
        <v>4</v>
      </c>
      <c r="I17" s="19">
        <v>47354</v>
      </c>
      <c r="J17" s="15">
        <f t="shared" si="2"/>
        <v>155.32012595119392</v>
      </c>
      <c r="K17" s="17">
        <v>19</v>
      </c>
      <c r="L17" s="39">
        <v>4609</v>
      </c>
      <c r="M17" s="15">
        <f t="shared" si="3"/>
        <v>15.11742324849121</v>
      </c>
      <c r="N17" s="17">
        <v>24</v>
      </c>
      <c r="O17" s="32">
        <v>22882</v>
      </c>
      <c r="P17" s="15">
        <f t="shared" si="4"/>
        <v>18.794096147054233</v>
      </c>
      <c r="Q17" s="17">
        <v>18</v>
      </c>
      <c r="R17" s="39">
        <v>557</v>
      </c>
      <c r="S17" s="15">
        <f t="shared" si="5"/>
        <v>0.45749110890259631</v>
      </c>
      <c r="T17" s="17">
        <v>16</v>
      </c>
      <c r="U17" s="15">
        <f t="shared" si="6"/>
        <v>48.321155551801326</v>
      </c>
      <c r="V17" s="17">
        <v>22</v>
      </c>
      <c r="W17" s="19">
        <v>6</v>
      </c>
      <c r="X17" s="20">
        <f t="shared" si="7"/>
        <v>20291.833333333332</v>
      </c>
      <c r="Y17" s="21">
        <f t="shared" si="8"/>
        <v>4.4485098801780407E-2</v>
      </c>
      <c r="Z17" s="15">
        <f t="shared" si="9"/>
        <v>4.4485098801780403</v>
      </c>
      <c r="AA17" s="17">
        <v>9</v>
      </c>
      <c r="AB17" s="32">
        <v>104</v>
      </c>
      <c r="AC17" s="28">
        <f t="shared" si="10"/>
        <v>8.5420242954883319E-2</v>
      </c>
      <c r="AD17" s="17">
        <v>10</v>
      </c>
      <c r="AE17" s="31">
        <f t="shared" si="11"/>
        <v>127</v>
      </c>
      <c r="AF17" s="11">
        <v>11</v>
      </c>
      <c r="AG17" s="43">
        <f t="shared" si="12"/>
        <v>-2</v>
      </c>
      <c r="AH17" s="11">
        <v>13</v>
      </c>
    </row>
    <row r="18" spans="1:34" ht="31.5" x14ac:dyDescent="0.25">
      <c r="A18" s="7" t="s">
        <v>7</v>
      </c>
      <c r="B18" s="37">
        <v>25905</v>
      </c>
      <c r="C18" s="35">
        <v>7845</v>
      </c>
      <c r="D18" s="15">
        <f t="shared" si="0"/>
        <v>30.283729009843658</v>
      </c>
      <c r="E18" s="29">
        <v>14</v>
      </c>
      <c r="F18" s="36">
        <v>373</v>
      </c>
      <c r="G18" s="15">
        <f t="shared" si="1"/>
        <v>1.4398764717236054</v>
      </c>
      <c r="H18" s="17">
        <v>22</v>
      </c>
      <c r="I18" s="19">
        <v>8196</v>
      </c>
      <c r="J18" s="15">
        <f t="shared" si="2"/>
        <v>104.47418738049714</v>
      </c>
      <c r="K18" s="17">
        <v>6</v>
      </c>
      <c r="L18" s="39">
        <v>182</v>
      </c>
      <c r="M18" s="15">
        <f t="shared" si="3"/>
        <v>2.3199490121096242</v>
      </c>
      <c r="N18" s="17">
        <v>3</v>
      </c>
      <c r="O18" s="32">
        <v>4651</v>
      </c>
      <c r="P18" s="15">
        <f t="shared" si="4"/>
        <v>17.954062922215787</v>
      </c>
      <c r="Q18" s="17">
        <v>17</v>
      </c>
      <c r="R18" s="39">
        <v>90</v>
      </c>
      <c r="S18" s="15">
        <f t="shared" si="5"/>
        <v>0.34742327735958312</v>
      </c>
      <c r="T18" s="17">
        <v>13</v>
      </c>
      <c r="U18" s="15">
        <f t="shared" si="6"/>
        <v>56.747193753050276</v>
      </c>
      <c r="V18" s="17">
        <v>26</v>
      </c>
      <c r="W18" s="19">
        <v>2</v>
      </c>
      <c r="X18" s="20">
        <f t="shared" si="7"/>
        <v>12952.5</v>
      </c>
      <c r="Y18" s="21">
        <f t="shared" si="8"/>
        <v>2.8395326965531001E-2</v>
      </c>
      <c r="Z18" s="15">
        <f t="shared" si="9"/>
        <v>2.8395326965531003</v>
      </c>
      <c r="AA18" s="17">
        <v>20</v>
      </c>
      <c r="AB18" s="32">
        <v>20</v>
      </c>
      <c r="AC18" s="28">
        <f t="shared" si="10"/>
        <v>7.7205172746574013E-2</v>
      </c>
      <c r="AD18" s="17">
        <v>6</v>
      </c>
      <c r="AE18" s="31">
        <f t="shared" si="11"/>
        <v>127</v>
      </c>
      <c r="AF18" s="11">
        <v>19</v>
      </c>
      <c r="AG18" s="42">
        <f t="shared" si="12"/>
        <v>6</v>
      </c>
      <c r="AH18" s="11">
        <v>13</v>
      </c>
    </row>
    <row r="19" spans="1:34" ht="31.5" x14ac:dyDescent="0.25">
      <c r="A19" s="7" t="s">
        <v>10</v>
      </c>
      <c r="B19" s="37">
        <v>16557</v>
      </c>
      <c r="C19" s="35">
        <v>5502</v>
      </c>
      <c r="D19" s="15">
        <f t="shared" si="0"/>
        <v>33.230657727849248</v>
      </c>
      <c r="E19" s="29">
        <v>20</v>
      </c>
      <c r="F19" s="35">
        <v>-3</v>
      </c>
      <c r="G19" s="15">
        <f t="shared" si="1"/>
        <v>-1.811922449719152E-2</v>
      </c>
      <c r="H19" s="17">
        <v>5</v>
      </c>
      <c r="I19" s="19">
        <v>7500</v>
      </c>
      <c r="J19" s="15">
        <f t="shared" si="2"/>
        <v>136.31406761177755</v>
      </c>
      <c r="K19" s="17">
        <v>14</v>
      </c>
      <c r="L19" s="39">
        <v>540</v>
      </c>
      <c r="M19" s="15">
        <f t="shared" si="3"/>
        <v>9.8146128680479823</v>
      </c>
      <c r="N19" s="17">
        <v>18</v>
      </c>
      <c r="O19" s="32">
        <v>2777</v>
      </c>
      <c r="P19" s="15">
        <f t="shared" si="4"/>
        <v>16.772362142900285</v>
      </c>
      <c r="Q19" s="17">
        <v>15</v>
      </c>
      <c r="R19" s="39">
        <v>143</v>
      </c>
      <c r="S19" s="15">
        <f t="shared" si="5"/>
        <v>0.86368303436612925</v>
      </c>
      <c r="T19" s="17">
        <v>24</v>
      </c>
      <c r="U19" s="15">
        <f t="shared" si="6"/>
        <v>37.026666666666671</v>
      </c>
      <c r="V19" s="17">
        <v>7</v>
      </c>
      <c r="W19" s="19">
        <v>1</v>
      </c>
      <c r="X19" s="20">
        <f t="shared" si="7"/>
        <v>16557</v>
      </c>
      <c r="Y19" s="21">
        <f t="shared" si="8"/>
        <v>3.6297350207936445E-2</v>
      </c>
      <c r="Z19" s="15">
        <f t="shared" si="9"/>
        <v>3.6297350207936443</v>
      </c>
      <c r="AA19" s="17">
        <v>16</v>
      </c>
      <c r="AB19" s="32">
        <v>6</v>
      </c>
      <c r="AC19" s="28">
        <f t="shared" si="10"/>
        <v>3.6238448994383041E-2</v>
      </c>
      <c r="AD19" s="17">
        <v>2</v>
      </c>
      <c r="AE19" s="31">
        <f t="shared" si="11"/>
        <v>121</v>
      </c>
      <c r="AF19" s="11">
        <v>13</v>
      </c>
      <c r="AG19" s="43">
        <f t="shared" si="12"/>
        <v>-2</v>
      </c>
      <c r="AH19" s="11">
        <v>15</v>
      </c>
    </row>
    <row r="20" spans="1:34" ht="31.5" x14ac:dyDescent="0.25">
      <c r="A20" s="7" t="s">
        <v>15</v>
      </c>
      <c r="B20" s="37">
        <v>17788</v>
      </c>
      <c r="C20" s="35">
        <v>4581</v>
      </c>
      <c r="D20" s="15">
        <f t="shared" si="0"/>
        <v>25.753316842815384</v>
      </c>
      <c r="E20" s="29">
        <v>7</v>
      </c>
      <c r="F20" s="36">
        <v>104</v>
      </c>
      <c r="G20" s="15">
        <f t="shared" si="1"/>
        <v>0.58466381830447489</v>
      </c>
      <c r="H20" s="17">
        <v>13</v>
      </c>
      <c r="I20" s="19">
        <v>6390</v>
      </c>
      <c r="J20" s="15">
        <f t="shared" si="2"/>
        <v>139.48919449901769</v>
      </c>
      <c r="K20" s="17">
        <v>15</v>
      </c>
      <c r="L20" s="39">
        <v>544</v>
      </c>
      <c r="M20" s="15">
        <f t="shared" si="3"/>
        <v>11.875136433093211</v>
      </c>
      <c r="N20" s="17">
        <v>21</v>
      </c>
      <c r="O20" s="32">
        <v>2377</v>
      </c>
      <c r="P20" s="15">
        <f t="shared" si="4"/>
        <v>13.36294130874747</v>
      </c>
      <c r="Q20" s="17">
        <v>8</v>
      </c>
      <c r="R20" s="39">
        <v>111</v>
      </c>
      <c r="S20" s="15">
        <f t="shared" si="5"/>
        <v>0.62401619069035308</v>
      </c>
      <c r="T20" s="17">
        <v>19</v>
      </c>
      <c r="U20" s="15">
        <f t="shared" si="6"/>
        <v>37.198748043818462</v>
      </c>
      <c r="V20" s="17">
        <v>9</v>
      </c>
      <c r="W20" s="19">
        <v>1</v>
      </c>
      <c r="X20" s="20">
        <f t="shared" si="7"/>
        <v>17788</v>
      </c>
      <c r="Y20" s="21">
        <f t="shared" si="8"/>
        <v>3.8996029806050214E-2</v>
      </c>
      <c r="Z20" s="15">
        <f t="shared" si="9"/>
        <v>3.8996029806050214</v>
      </c>
      <c r="AA20" s="17">
        <v>15</v>
      </c>
      <c r="AB20" s="32">
        <v>27</v>
      </c>
      <c r="AC20" s="28">
        <f t="shared" si="10"/>
        <v>0.15178772205981561</v>
      </c>
      <c r="AD20" s="17">
        <v>13</v>
      </c>
      <c r="AE20" s="31">
        <f t="shared" si="11"/>
        <v>120</v>
      </c>
      <c r="AF20" s="11">
        <v>21</v>
      </c>
      <c r="AG20" s="42">
        <f t="shared" si="12"/>
        <v>5</v>
      </c>
      <c r="AH20" s="11">
        <v>16</v>
      </c>
    </row>
    <row r="21" spans="1:34" ht="31.5" x14ac:dyDescent="0.25">
      <c r="A21" s="7" t="s">
        <v>1</v>
      </c>
      <c r="B21" s="37">
        <v>8282</v>
      </c>
      <c r="C21" s="35">
        <v>2733</v>
      </c>
      <c r="D21" s="15">
        <f t="shared" si="0"/>
        <v>32.999275537309828</v>
      </c>
      <c r="E21" s="29">
        <v>19</v>
      </c>
      <c r="F21" s="36">
        <v>37</v>
      </c>
      <c r="G21" s="15">
        <f t="shared" si="1"/>
        <v>0.44675199227239792</v>
      </c>
      <c r="H21" s="17">
        <v>9</v>
      </c>
      <c r="I21" s="19">
        <v>4078</v>
      </c>
      <c r="J21" s="15">
        <f t="shared" si="2"/>
        <v>149.21331869740214</v>
      </c>
      <c r="K21" s="17">
        <v>17</v>
      </c>
      <c r="L21" s="39">
        <v>187</v>
      </c>
      <c r="M21" s="15">
        <f t="shared" si="3"/>
        <v>6.8422978412001472</v>
      </c>
      <c r="N21" s="17">
        <v>12</v>
      </c>
      <c r="O21" s="32">
        <v>726</v>
      </c>
      <c r="P21" s="15">
        <f t="shared" si="4"/>
        <v>8.7659985510746186</v>
      </c>
      <c r="Q21" s="17">
        <v>3</v>
      </c>
      <c r="R21" s="39">
        <v>13</v>
      </c>
      <c r="S21" s="15">
        <f t="shared" si="5"/>
        <v>0.1569669162038155</v>
      </c>
      <c r="T21" s="17">
        <v>5</v>
      </c>
      <c r="U21" s="15">
        <f t="shared" si="6"/>
        <v>17.802844531633152</v>
      </c>
      <c r="V21" s="17">
        <v>1</v>
      </c>
      <c r="W21" s="19">
        <v>1</v>
      </c>
      <c r="X21" s="20">
        <f t="shared" si="7"/>
        <v>8282</v>
      </c>
      <c r="Y21" s="21">
        <f t="shared" si="8"/>
        <v>1.8156348035400713E-2</v>
      </c>
      <c r="Z21" s="15">
        <f t="shared" si="9"/>
        <v>1.8156348035400713</v>
      </c>
      <c r="AA21" s="17">
        <v>26</v>
      </c>
      <c r="AB21" s="32">
        <v>19</v>
      </c>
      <c r="AC21" s="28">
        <f t="shared" si="10"/>
        <v>0.2294131852209611</v>
      </c>
      <c r="AD21" s="17">
        <v>21</v>
      </c>
      <c r="AE21" s="31">
        <f t="shared" si="11"/>
        <v>113</v>
      </c>
      <c r="AF21" s="11">
        <v>17</v>
      </c>
      <c r="AG21" s="34">
        <f t="shared" si="12"/>
        <v>0</v>
      </c>
      <c r="AH21" s="11">
        <v>17</v>
      </c>
    </row>
    <row r="22" spans="1:34" ht="31.5" x14ac:dyDescent="0.25">
      <c r="A22" s="7" t="s">
        <v>18</v>
      </c>
      <c r="B22" s="37">
        <v>13008</v>
      </c>
      <c r="C22" s="35">
        <v>3258</v>
      </c>
      <c r="D22" s="15">
        <f t="shared" si="0"/>
        <v>25.046125461254615</v>
      </c>
      <c r="E22" s="29">
        <v>6</v>
      </c>
      <c r="F22" s="36">
        <v>149</v>
      </c>
      <c r="G22" s="15">
        <f t="shared" si="1"/>
        <v>1.1454489544895448</v>
      </c>
      <c r="H22" s="17">
        <v>20</v>
      </c>
      <c r="I22" s="19">
        <v>3559</v>
      </c>
      <c r="J22" s="15">
        <f t="shared" si="2"/>
        <v>109.23879680785757</v>
      </c>
      <c r="K22" s="17">
        <v>7</v>
      </c>
      <c r="L22" s="39">
        <v>291</v>
      </c>
      <c r="M22" s="15">
        <f t="shared" si="3"/>
        <v>8.9318600368324113</v>
      </c>
      <c r="N22" s="17">
        <v>15</v>
      </c>
      <c r="O22" s="32">
        <v>1213</v>
      </c>
      <c r="P22" s="15">
        <f t="shared" si="4"/>
        <v>9.3250307503075032</v>
      </c>
      <c r="Q22" s="17">
        <v>4</v>
      </c>
      <c r="R22" s="39">
        <v>59</v>
      </c>
      <c r="S22" s="15">
        <f t="shared" si="5"/>
        <v>0.45356703567035672</v>
      </c>
      <c r="T22" s="17">
        <v>15</v>
      </c>
      <c r="U22" s="15">
        <f t="shared" si="6"/>
        <v>34.082607474009549</v>
      </c>
      <c r="V22" s="17">
        <v>5</v>
      </c>
      <c r="W22" s="19">
        <v>1</v>
      </c>
      <c r="X22" s="20">
        <f t="shared" si="7"/>
        <v>13008</v>
      </c>
      <c r="Y22" s="21">
        <f t="shared" si="8"/>
        <v>2.8516997735389096E-2</v>
      </c>
      <c r="Z22" s="15">
        <f t="shared" si="9"/>
        <v>2.8516997735389094</v>
      </c>
      <c r="AA22" s="17">
        <v>19</v>
      </c>
      <c r="AB22" s="32">
        <v>29</v>
      </c>
      <c r="AC22" s="28">
        <f t="shared" si="10"/>
        <v>0.22293972939729398</v>
      </c>
      <c r="AD22" s="17">
        <v>19</v>
      </c>
      <c r="AE22" s="31">
        <f t="shared" si="11"/>
        <v>110</v>
      </c>
      <c r="AF22" s="11">
        <v>25</v>
      </c>
      <c r="AG22" s="42">
        <f t="shared" si="12"/>
        <v>7</v>
      </c>
      <c r="AH22" s="11">
        <v>18</v>
      </c>
    </row>
    <row r="23" spans="1:34" ht="31.5" x14ac:dyDescent="0.25">
      <c r="A23" s="7" t="s">
        <v>19</v>
      </c>
      <c r="B23" s="37">
        <v>21085</v>
      </c>
      <c r="C23" s="35">
        <v>6024</v>
      </c>
      <c r="D23" s="15">
        <f t="shared" si="0"/>
        <v>28.570073511975338</v>
      </c>
      <c r="E23" s="29">
        <v>11</v>
      </c>
      <c r="F23" s="36">
        <v>494</v>
      </c>
      <c r="G23" s="15">
        <f t="shared" si="1"/>
        <v>2.3428977946407397</v>
      </c>
      <c r="H23" s="17">
        <v>25</v>
      </c>
      <c r="I23" s="19">
        <v>7610</v>
      </c>
      <c r="J23" s="15">
        <f t="shared" si="2"/>
        <v>126.32802124833998</v>
      </c>
      <c r="K23" s="17">
        <v>11</v>
      </c>
      <c r="L23" s="39">
        <v>441</v>
      </c>
      <c r="M23" s="15">
        <f t="shared" si="3"/>
        <v>7.3207171314741037</v>
      </c>
      <c r="N23" s="17">
        <v>13</v>
      </c>
      <c r="O23" s="32">
        <v>2458</v>
      </c>
      <c r="P23" s="15">
        <f t="shared" si="4"/>
        <v>11.657576476167891</v>
      </c>
      <c r="Q23" s="17">
        <v>7</v>
      </c>
      <c r="R23" s="39">
        <v>82</v>
      </c>
      <c r="S23" s="15">
        <f t="shared" si="5"/>
        <v>0.38890206307801756</v>
      </c>
      <c r="T23" s="17">
        <v>14</v>
      </c>
      <c r="U23" s="15">
        <f t="shared" si="6"/>
        <v>32.299605781865964</v>
      </c>
      <c r="V23" s="17">
        <v>4</v>
      </c>
      <c r="W23" s="19">
        <v>1</v>
      </c>
      <c r="X23" s="20">
        <f t="shared" si="7"/>
        <v>21085</v>
      </c>
      <c r="Y23" s="21">
        <f t="shared" si="8"/>
        <v>4.6223931215458106E-2</v>
      </c>
      <c r="Z23" s="15">
        <f t="shared" si="9"/>
        <v>4.6223931215458105</v>
      </c>
      <c r="AA23" s="17">
        <v>7</v>
      </c>
      <c r="AB23" s="32">
        <v>34</v>
      </c>
      <c r="AC23" s="28">
        <f t="shared" si="10"/>
        <v>0.16125207493478777</v>
      </c>
      <c r="AD23" s="17">
        <v>14</v>
      </c>
      <c r="AE23" s="31">
        <f t="shared" si="11"/>
        <v>106</v>
      </c>
      <c r="AF23" s="11">
        <v>26</v>
      </c>
      <c r="AG23" s="42">
        <f t="shared" si="12"/>
        <v>7</v>
      </c>
      <c r="AH23" s="11">
        <v>19</v>
      </c>
    </row>
    <row r="24" spans="1:34" ht="31.5" x14ac:dyDescent="0.25">
      <c r="A24" s="7" t="s">
        <v>31</v>
      </c>
      <c r="B24" s="37">
        <v>23011</v>
      </c>
      <c r="C24" s="35">
        <v>6946</v>
      </c>
      <c r="D24" s="15">
        <f t="shared" si="0"/>
        <v>30.185563426187471</v>
      </c>
      <c r="E24" s="29">
        <v>13</v>
      </c>
      <c r="F24" s="36">
        <v>330</v>
      </c>
      <c r="G24" s="15">
        <f t="shared" si="1"/>
        <v>1.434096736343488</v>
      </c>
      <c r="H24" s="17">
        <v>21</v>
      </c>
      <c r="I24" s="19">
        <v>7138</v>
      </c>
      <c r="J24" s="15">
        <f t="shared" si="2"/>
        <v>102.76418082349554</v>
      </c>
      <c r="K24" s="17">
        <v>5</v>
      </c>
      <c r="L24" s="39">
        <v>332</v>
      </c>
      <c r="M24" s="15">
        <f t="shared" si="3"/>
        <v>4.7797293406276999</v>
      </c>
      <c r="N24" s="17">
        <v>9</v>
      </c>
      <c r="O24" s="32">
        <v>3312</v>
      </c>
      <c r="P24" s="15">
        <f t="shared" si="4"/>
        <v>14.393116335665551</v>
      </c>
      <c r="Q24" s="17">
        <v>10</v>
      </c>
      <c r="R24" s="39">
        <v>124</v>
      </c>
      <c r="S24" s="15">
        <f t="shared" si="5"/>
        <v>0.53887271305028028</v>
      </c>
      <c r="T24" s="17">
        <v>18</v>
      </c>
      <c r="U24" s="15">
        <f t="shared" si="6"/>
        <v>46.399551695152702</v>
      </c>
      <c r="V24" s="17">
        <v>20</v>
      </c>
      <c r="W24" s="19">
        <v>1</v>
      </c>
      <c r="X24" s="20">
        <f t="shared" si="7"/>
        <v>23011</v>
      </c>
      <c r="Y24" s="21">
        <f t="shared" si="8"/>
        <v>5.0446235769452528E-2</v>
      </c>
      <c r="Z24" s="15">
        <f t="shared" si="9"/>
        <v>5.044623576945253</v>
      </c>
      <c r="AA24" s="17">
        <v>5</v>
      </c>
      <c r="AB24" s="32">
        <v>17</v>
      </c>
      <c r="AC24" s="28">
        <f t="shared" si="10"/>
        <v>7.387771066011907E-2</v>
      </c>
      <c r="AD24" s="17">
        <v>5</v>
      </c>
      <c r="AE24" s="31">
        <f t="shared" si="11"/>
        <v>106</v>
      </c>
      <c r="AF24" s="11">
        <v>18</v>
      </c>
      <c r="AG24" s="43">
        <f t="shared" si="12"/>
        <v>-1</v>
      </c>
      <c r="AH24" s="11">
        <v>19</v>
      </c>
    </row>
    <row r="25" spans="1:34" ht="31.5" x14ac:dyDescent="0.25">
      <c r="A25" s="7" t="s">
        <v>4</v>
      </c>
      <c r="B25" s="37">
        <v>18300</v>
      </c>
      <c r="C25" s="35">
        <v>6029</v>
      </c>
      <c r="D25" s="15">
        <f t="shared" si="0"/>
        <v>32.94535519125683</v>
      </c>
      <c r="E25" s="29">
        <v>18</v>
      </c>
      <c r="F25" s="35">
        <v>82</v>
      </c>
      <c r="G25" s="15">
        <f t="shared" si="1"/>
        <v>0.44808743169398912</v>
      </c>
      <c r="H25" s="17">
        <v>9</v>
      </c>
      <c r="I25" s="19">
        <v>6038</v>
      </c>
      <c r="J25" s="15">
        <f t="shared" si="2"/>
        <v>100.14927848731132</v>
      </c>
      <c r="K25" s="17">
        <v>4</v>
      </c>
      <c r="L25" s="39">
        <v>351</v>
      </c>
      <c r="M25" s="15">
        <f t="shared" si="3"/>
        <v>5.8218610051418143</v>
      </c>
      <c r="N25" s="17">
        <v>10</v>
      </c>
      <c r="O25" s="32">
        <v>2505</v>
      </c>
      <c r="P25" s="15">
        <f t="shared" si="4"/>
        <v>13.688524590163933</v>
      </c>
      <c r="Q25" s="17">
        <v>9</v>
      </c>
      <c r="R25" s="39">
        <v>36</v>
      </c>
      <c r="S25" s="15">
        <f t="shared" si="5"/>
        <v>0.19672131147540983</v>
      </c>
      <c r="T25" s="17">
        <v>8</v>
      </c>
      <c r="U25" s="15">
        <f t="shared" si="6"/>
        <v>41.487247432924811</v>
      </c>
      <c r="V25" s="17">
        <v>14</v>
      </c>
      <c r="W25" s="19">
        <v>1</v>
      </c>
      <c r="X25" s="20">
        <f t="shared" si="7"/>
        <v>18300</v>
      </c>
      <c r="Y25" s="21">
        <f t="shared" si="8"/>
        <v>4.0118470061317683E-2</v>
      </c>
      <c r="Z25" s="15">
        <f t="shared" si="9"/>
        <v>4.0118470061317684</v>
      </c>
      <c r="AA25" s="17">
        <v>14</v>
      </c>
      <c r="AB25" s="32">
        <v>14</v>
      </c>
      <c r="AC25" s="28">
        <f t="shared" si="10"/>
        <v>7.650273224043716E-2</v>
      </c>
      <c r="AD25" s="17">
        <v>6</v>
      </c>
      <c r="AE25" s="31">
        <f t="shared" si="11"/>
        <v>92</v>
      </c>
      <c r="AF25" s="11">
        <v>15</v>
      </c>
      <c r="AG25" s="43">
        <f t="shared" si="12"/>
        <v>-6</v>
      </c>
      <c r="AH25" s="11">
        <v>21</v>
      </c>
    </row>
    <row r="26" spans="1:34" ht="31.5" x14ac:dyDescent="0.25">
      <c r="A26" s="7" t="s">
        <v>26</v>
      </c>
      <c r="B26" s="37">
        <v>756761</v>
      </c>
      <c r="C26" s="35">
        <v>151827</v>
      </c>
      <c r="D26" s="15">
        <f t="shared" si="0"/>
        <v>20.06274107677325</v>
      </c>
      <c r="E26" s="29">
        <v>3</v>
      </c>
      <c r="F26" s="36">
        <v>4526</v>
      </c>
      <c r="G26" s="15">
        <f t="shared" si="1"/>
        <v>0.59807521793538521</v>
      </c>
      <c r="H26" s="17">
        <v>14</v>
      </c>
      <c r="I26" s="19">
        <v>236008</v>
      </c>
      <c r="J26" s="15">
        <f t="shared" si="2"/>
        <v>155.44534239627998</v>
      </c>
      <c r="K26" s="17">
        <v>20</v>
      </c>
      <c r="L26" s="39">
        <v>14319</v>
      </c>
      <c r="M26" s="15">
        <f t="shared" si="3"/>
        <v>9.4311288505996966</v>
      </c>
      <c r="N26" s="17">
        <v>17</v>
      </c>
      <c r="O26" s="32">
        <v>87670</v>
      </c>
      <c r="P26" s="15">
        <f t="shared" si="4"/>
        <v>11.58489932752877</v>
      </c>
      <c r="Q26" s="17">
        <v>6</v>
      </c>
      <c r="R26" s="39">
        <v>2443</v>
      </c>
      <c r="S26" s="15">
        <f t="shared" si="5"/>
        <v>0.32282318988425668</v>
      </c>
      <c r="T26" s="17">
        <v>11</v>
      </c>
      <c r="U26" s="15">
        <f t="shared" si="6"/>
        <v>37.14704586285211</v>
      </c>
      <c r="V26" s="17">
        <v>8</v>
      </c>
      <c r="W26" s="19">
        <v>23.25</v>
      </c>
      <c r="X26" s="20">
        <f t="shared" si="7"/>
        <v>32548.860215053763</v>
      </c>
      <c r="Y26" s="21">
        <f t="shared" si="8"/>
        <v>7.135576361025403E-2</v>
      </c>
      <c r="Z26" s="15">
        <f t="shared" si="9"/>
        <v>7.1355763610254028</v>
      </c>
      <c r="AA26" s="17">
        <v>1</v>
      </c>
      <c r="AB26" s="32">
        <v>588</v>
      </c>
      <c r="AC26" s="28">
        <f t="shared" si="10"/>
        <v>7.7699564327442877E-2</v>
      </c>
      <c r="AD26" s="17">
        <v>8</v>
      </c>
      <c r="AE26" s="31">
        <f t="shared" si="11"/>
        <v>88</v>
      </c>
      <c r="AF26" s="11">
        <v>22</v>
      </c>
      <c r="AG26" s="34">
        <f t="shared" si="12"/>
        <v>0</v>
      </c>
      <c r="AH26" s="11">
        <v>22</v>
      </c>
    </row>
    <row r="27" spans="1:34" ht="31.5" x14ac:dyDescent="0.25">
      <c r="A27" s="7" t="s">
        <v>3</v>
      </c>
      <c r="B27" s="37">
        <v>9592</v>
      </c>
      <c r="C27" s="35">
        <v>2554</v>
      </c>
      <c r="D27" s="15">
        <f t="shared" si="0"/>
        <v>26.626355296080067</v>
      </c>
      <c r="E27" s="29">
        <v>8</v>
      </c>
      <c r="F27" s="36">
        <v>8</v>
      </c>
      <c r="G27" s="15">
        <f t="shared" si="1"/>
        <v>8.3402835696413671E-2</v>
      </c>
      <c r="H27" s="17">
        <v>6</v>
      </c>
      <c r="I27" s="19">
        <v>3445</v>
      </c>
      <c r="J27" s="15">
        <f t="shared" si="2"/>
        <v>134.88645262333594</v>
      </c>
      <c r="K27" s="17">
        <v>12</v>
      </c>
      <c r="L27" s="39">
        <v>8</v>
      </c>
      <c r="M27" s="15">
        <f t="shared" si="3"/>
        <v>0.31323414252153486</v>
      </c>
      <c r="N27" s="17">
        <v>2</v>
      </c>
      <c r="O27" s="32">
        <v>1416</v>
      </c>
      <c r="P27" s="15">
        <f t="shared" si="4"/>
        <v>14.762301918265223</v>
      </c>
      <c r="Q27" s="17">
        <v>11</v>
      </c>
      <c r="R27" s="39">
        <v>3</v>
      </c>
      <c r="S27" s="15">
        <f t="shared" si="5"/>
        <v>3.1276063386155128E-2</v>
      </c>
      <c r="T27" s="17">
        <v>2</v>
      </c>
      <c r="U27" s="15">
        <f t="shared" si="6"/>
        <v>41.10304789550073</v>
      </c>
      <c r="V27" s="17">
        <v>13</v>
      </c>
      <c r="W27" s="19">
        <v>1</v>
      </c>
      <c r="X27" s="20">
        <f t="shared" si="7"/>
        <v>9592</v>
      </c>
      <c r="Y27" s="21">
        <f t="shared" si="8"/>
        <v>2.1028216657276461E-2</v>
      </c>
      <c r="Z27" s="15">
        <f t="shared" si="9"/>
        <v>2.102821665727646</v>
      </c>
      <c r="AA27" s="17">
        <v>22</v>
      </c>
      <c r="AB27" s="32">
        <v>8</v>
      </c>
      <c r="AC27" s="28">
        <f t="shared" si="10"/>
        <v>8.3402835696413671E-2</v>
      </c>
      <c r="AD27" s="17">
        <v>9</v>
      </c>
      <c r="AE27" s="31">
        <f t="shared" si="11"/>
        <v>85</v>
      </c>
      <c r="AF27" s="11">
        <v>7</v>
      </c>
      <c r="AG27" s="43">
        <f t="shared" si="12"/>
        <v>-16</v>
      </c>
      <c r="AH27" s="11">
        <v>23</v>
      </c>
    </row>
    <row r="28" spans="1:34" ht="31.5" x14ac:dyDescent="0.25">
      <c r="A28" s="7" t="s">
        <v>20</v>
      </c>
      <c r="B28" s="37">
        <v>42998</v>
      </c>
      <c r="C28" s="35">
        <v>7895</v>
      </c>
      <c r="D28" s="15">
        <f t="shared" si="0"/>
        <v>18.361319131122379</v>
      </c>
      <c r="E28" s="29">
        <v>2</v>
      </c>
      <c r="F28" s="36">
        <v>-368</v>
      </c>
      <c r="G28" s="15">
        <f t="shared" si="1"/>
        <v>-0.85585376064002983</v>
      </c>
      <c r="H28" s="17">
        <v>2</v>
      </c>
      <c r="I28" s="19">
        <v>9956</v>
      </c>
      <c r="J28" s="15">
        <f t="shared" si="2"/>
        <v>126.1051298290057</v>
      </c>
      <c r="K28" s="17">
        <v>10</v>
      </c>
      <c r="L28" s="39">
        <v>240</v>
      </c>
      <c r="M28" s="15">
        <f t="shared" si="3"/>
        <v>3.0398986700443316</v>
      </c>
      <c r="N28" s="17">
        <v>5</v>
      </c>
      <c r="O28" s="32">
        <v>4872</v>
      </c>
      <c r="P28" s="15">
        <f t="shared" si="4"/>
        <v>11.330759570212567</v>
      </c>
      <c r="Q28" s="17">
        <v>5</v>
      </c>
      <c r="R28" s="39">
        <v>72</v>
      </c>
      <c r="S28" s="15">
        <f t="shared" si="5"/>
        <v>0.1674496488208754</v>
      </c>
      <c r="T28" s="17">
        <v>6</v>
      </c>
      <c r="U28" s="15">
        <f t="shared" si="6"/>
        <v>48.935315387705906</v>
      </c>
      <c r="V28" s="17">
        <v>23</v>
      </c>
      <c r="W28" s="19">
        <v>1.5</v>
      </c>
      <c r="X28" s="20">
        <f t="shared" si="7"/>
        <v>28665.333333333332</v>
      </c>
      <c r="Y28" s="21">
        <f t="shared" si="8"/>
        <v>6.2842039187487708E-2</v>
      </c>
      <c r="Z28" s="15">
        <f t="shared" si="9"/>
        <v>6.284203918748771</v>
      </c>
      <c r="AA28" s="17">
        <v>2</v>
      </c>
      <c r="AB28" s="32">
        <v>87</v>
      </c>
      <c r="AC28" s="28">
        <f t="shared" si="10"/>
        <v>0.20233499232522445</v>
      </c>
      <c r="AD28" s="17">
        <v>17</v>
      </c>
      <c r="AE28" s="31">
        <f t="shared" si="11"/>
        <v>72</v>
      </c>
      <c r="AF28" s="11">
        <v>20</v>
      </c>
      <c r="AG28" s="43">
        <f t="shared" si="12"/>
        <v>-4</v>
      </c>
      <c r="AH28" s="11">
        <v>24</v>
      </c>
    </row>
    <row r="29" spans="1:34" ht="31.5" x14ac:dyDescent="0.25">
      <c r="A29" s="7" t="s">
        <v>28</v>
      </c>
      <c r="B29" s="37">
        <v>37269</v>
      </c>
      <c r="C29" s="35">
        <v>8566</v>
      </c>
      <c r="D29" s="15">
        <f t="shared" si="0"/>
        <v>22.984249644476641</v>
      </c>
      <c r="E29" s="29">
        <v>4</v>
      </c>
      <c r="F29" s="36">
        <v>109</v>
      </c>
      <c r="G29" s="15">
        <f t="shared" si="1"/>
        <v>0.29246827121736563</v>
      </c>
      <c r="H29" s="17">
        <v>7</v>
      </c>
      <c r="I29" s="19">
        <v>5804</v>
      </c>
      <c r="J29" s="15">
        <f t="shared" si="2"/>
        <v>67.756245622227411</v>
      </c>
      <c r="K29" s="17">
        <v>1</v>
      </c>
      <c r="L29" s="39">
        <v>325</v>
      </c>
      <c r="M29" s="15">
        <f t="shared" si="3"/>
        <v>3.7940695773990196</v>
      </c>
      <c r="N29" s="17">
        <v>7</v>
      </c>
      <c r="O29" s="32">
        <v>3146</v>
      </c>
      <c r="P29" s="15">
        <f t="shared" si="4"/>
        <v>8.4413319380718548</v>
      </c>
      <c r="Q29" s="17">
        <v>2</v>
      </c>
      <c r="R29" s="39">
        <v>23</v>
      </c>
      <c r="S29" s="15">
        <f t="shared" si="5"/>
        <v>6.1713488422012928E-2</v>
      </c>
      <c r="T29" s="17">
        <v>3</v>
      </c>
      <c r="U29" s="15">
        <f t="shared" si="6"/>
        <v>54.203997243280497</v>
      </c>
      <c r="V29" s="17">
        <v>25</v>
      </c>
      <c r="W29" s="19">
        <v>1.5</v>
      </c>
      <c r="X29" s="20">
        <f t="shared" si="7"/>
        <v>24846</v>
      </c>
      <c r="Y29" s="21">
        <f t="shared" si="8"/>
        <v>5.4469044106202139E-2</v>
      </c>
      <c r="Z29" s="15">
        <f t="shared" si="9"/>
        <v>5.4469044106202142</v>
      </c>
      <c r="AA29" s="17">
        <v>3</v>
      </c>
      <c r="AB29" s="32">
        <v>12</v>
      </c>
      <c r="AC29" s="28">
        <f t="shared" si="10"/>
        <v>3.2198341785398051E-2</v>
      </c>
      <c r="AD29" s="17">
        <v>1</v>
      </c>
      <c r="AE29" s="31">
        <f t="shared" si="11"/>
        <v>53</v>
      </c>
      <c r="AF29" s="11">
        <v>23</v>
      </c>
      <c r="AG29" s="43">
        <f t="shared" si="12"/>
        <v>-2</v>
      </c>
      <c r="AH29" s="11">
        <v>25</v>
      </c>
    </row>
    <row r="30" spans="1:34" ht="31.5" x14ac:dyDescent="0.25">
      <c r="A30" s="7" t="s">
        <v>6</v>
      </c>
      <c r="B30" s="37">
        <v>22928</v>
      </c>
      <c r="C30" s="35">
        <v>4012</v>
      </c>
      <c r="D30" s="15">
        <f t="shared" si="0"/>
        <v>17.498255408234474</v>
      </c>
      <c r="E30" s="29">
        <v>1</v>
      </c>
      <c r="F30" s="36">
        <v>81</v>
      </c>
      <c r="G30" s="15">
        <f t="shared" si="1"/>
        <v>0.35327983251919054</v>
      </c>
      <c r="H30" s="17">
        <v>8</v>
      </c>
      <c r="I30" s="19">
        <v>3818</v>
      </c>
      <c r="J30" s="15">
        <f t="shared" si="2"/>
        <v>95.164506480558316</v>
      </c>
      <c r="K30" s="17">
        <v>2</v>
      </c>
      <c r="L30" s="39">
        <v>239</v>
      </c>
      <c r="M30" s="15">
        <f t="shared" si="3"/>
        <v>5.9571286141575275</v>
      </c>
      <c r="N30" s="17">
        <v>11</v>
      </c>
      <c r="O30" s="32">
        <v>1593</v>
      </c>
      <c r="P30" s="15">
        <f t="shared" si="4"/>
        <v>6.9478367062107473</v>
      </c>
      <c r="Q30" s="17">
        <v>1</v>
      </c>
      <c r="R30" s="39">
        <v>24</v>
      </c>
      <c r="S30" s="15">
        <f t="shared" si="5"/>
        <v>0.10467550593161201</v>
      </c>
      <c r="T30" s="17">
        <v>4</v>
      </c>
      <c r="U30" s="15">
        <f t="shared" si="6"/>
        <v>41.723415400733366</v>
      </c>
      <c r="V30" s="17">
        <v>15</v>
      </c>
      <c r="W30" s="19">
        <v>1</v>
      </c>
      <c r="X30" s="20">
        <f t="shared" si="7"/>
        <v>22928</v>
      </c>
      <c r="Y30" s="21">
        <f t="shared" si="8"/>
        <v>5.0264277681196276E-2</v>
      </c>
      <c r="Z30" s="15">
        <f t="shared" si="9"/>
        <v>5.0264277681196274</v>
      </c>
      <c r="AA30" s="17">
        <v>6</v>
      </c>
      <c r="AB30" s="32">
        <v>14</v>
      </c>
      <c r="AC30" s="28">
        <f t="shared" si="10"/>
        <v>6.1060711793440331E-2</v>
      </c>
      <c r="AD30" s="17">
        <v>4</v>
      </c>
      <c r="AE30" s="31">
        <f t="shared" si="11"/>
        <v>52</v>
      </c>
      <c r="AF30" s="11">
        <v>23</v>
      </c>
      <c r="AG30" s="43">
        <f t="shared" si="12"/>
        <v>-3</v>
      </c>
      <c r="AH30" s="11">
        <v>26</v>
      </c>
    </row>
    <row r="31" spans="1:34" s="26" customFormat="1" ht="15.75" x14ac:dyDescent="0.25">
      <c r="A31" s="44"/>
      <c r="B31" s="45">
        <f>SUM(B5:B30)</f>
        <v>1428988</v>
      </c>
      <c r="C31" s="45">
        <f>SUM(C5:C30)</f>
        <v>349445</v>
      </c>
      <c r="D31" s="45"/>
      <c r="E31" s="45"/>
      <c r="F31" s="45">
        <f>SUM(F5:F30)</f>
        <v>8766</v>
      </c>
      <c r="G31" s="45"/>
      <c r="H31" s="45"/>
      <c r="I31" s="45">
        <f>SUM(I5:I30)</f>
        <v>510831</v>
      </c>
      <c r="J31" s="45"/>
      <c r="K31" s="45"/>
      <c r="L31" s="45">
        <f>SUM(L5:L30)</f>
        <v>30808</v>
      </c>
      <c r="M31" s="45"/>
      <c r="N31" s="45"/>
      <c r="O31" s="45">
        <f>SUM(O5:O30)</f>
        <v>205600</v>
      </c>
      <c r="P31" s="45"/>
      <c r="Q31" s="45"/>
      <c r="R31" s="45">
        <f>SUM(R5:R30)</f>
        <v>6132</v>
      </c>
      <c r="S31" s="45"/>
      <c r="T31" s="45"/>
      <c r="U31" s="45"/>
      <c r="V31" s="45"/>
      <c r="W31" s="45">
        <f>SUM(W5:W30)</f>
        <v>60.15</v>
      </c>
      <c r="X31" s="46">
        <f>SUM(X5:X30)</f>
        <v>456149.49051808409</v>
      </c>
      <c r="Y31" s="46"/>
      <c r="Z31" s="45"/>
      <c r="AA31" s="45"/>
      <c r="AB31" s="45">
        <f>SUM(AB5:AB30)</f>
        <v>1514</v>
      </c>
      <c r="AC31" s="45"/>
      <c r="AD31" s="45"/>
      <c r="AE31" s="45"/>
      <c r="AF31" s="47"/>
      <c r="AG31" s="47"/>
      <c r="AH31" s="48"/>
    </row>
    <row r="32" spans="1:34" s="41" customFormat="1" ht="18" customHeight="1" x14ac:dyDescent="0.25">
      <c r="B32" s="4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26" customFormat="1" x14ac:dyDescent="0.25">
      <c r="B33" s="9"/>
      <c r="C33" s="9"/>
      <c r="D33" s="25"/>
      <c r="E33" s="25"/>
      <c r="F33" s="9"/>
      <c r="G33" s="25"/>
      <c r="H33" s="25"/>
      <c r="I33" s="9"/>
      <c r="J33" s="25"/>
      <c r="K33" s="25"/>
      <c r="L33" s="9"/>
      <c r="M33" s="25"/>
      <c r="N33" s="25"/>
      <c r="O33" s="9"/>
      <c r="P33" s="25"/>
      <c r="Q33" s="25"/>
      <c r="R33" s="9"/>
      <c r="S33" s="25"/>
      <c r="T33" s="25"/>
      <c r="U33" s="25"/>
      <c r="V33" s="25"/>
      <c r="W33" s="9"/>
      <c r="X33" s="9"/>
      <c r="Y33" s="25"/>
      <c r="Z33" s="25"/>
      <c r="AA33" s="25"/>
      <c r="AB33" s="9"/>
      <c r="AC33" s="25"/>
      <c r="AD33" s="25"/>
      <c r="AE33" s="25"/>
      <c r="AF33" s="25"/>
      <c r="AG33" s="25"/>
    </row>
    <row r="34" spans="1:33" x14ac:dyDescent="0.25">
      <c r="A34" s="23"/>
      <c r="B34" s="9"/>
      <c r="C34" s="27"/>
      <c r="D34" s="27"/>
      <c r="E34" s="27"/>
      <c r="F34" s="27"/>
      <c r="G34" s="27"/>
      <c r="H34" s="9"/>
      <c r="I34" s="27"/>
      <c r="J34" s="27"/>
      <c r="K34" s="9"/>
      <c r="L34" s="27"/>
      <c r="M34" s="27"/>
      <c r="N34" s="9"/>
      <c r="O34" s="9"/>
      <c r="P34" s="27"/>
      <c r="Q34" s="9"/>
      <c r="R34" s="9"/>
      <c r="S34" s="27"/>
      <c r="T34" s="9"/>
      <c r="U34" s="27"/>
      <c r="V34" s="9"/>
      <c r="W34" s="27"/>
      <c r="X34" s="27"/>
      <c r="Y34" s="27"/>
      <c r="Z34" s="27"/>
      <c r="AA34" s="9"/>
      <c r="AB34" s="27"/>
      <c r="AD34" s="9"/>
      <c r="AF34" s="24"/>
      <c r="AG34" s="25"/>
    </row>
    <row r="35" spans="1:33" x14ac:dyDescent="0.25">
      <c r="AB35" s="27"/>
    </row>
  </sheetData>
  <autoFilter ref="A4:BF4" xr:uid="{7C389A9C-9670-4C10-BD24-8634C1F483EB}">
    <sortState xmlns:xlrd2="http://schemas.microsoft.com/office/spreadsheetml/2017/richdata2" ref="A5:BF31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23622047244094491" right="0.23622047244094491" top="0.35433070866141736" bottom="0.35433070866141736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2023</vt:lpstr>
      <vt:lpstr>'2 квартал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2023-07-24T11:23:23Z</dcterms:modified>
</cp:coreProperties>
</file>