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53180029-927D-45DE-8354-30410BD1BE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квартал 2022" sheetId="1" r:id="rId1"/>
  </sheets>
  <definedNames>
    <definedName name="_xlnm._FilterDatabase" localSheetId="0" hidden="1">'1 квартал 2022'!$A$4:$BF$4</definedName>
    <definedName name="_xlnm.Print_Area" localSheetId="0">'1 квартал 2022'!$A$1:$AH$35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" i="1" l="1"/>
  <c r="U5" i="1"/>
  <c r="U14" i="1"/>
  <c r="U12" i="1"/>
  <c r="U17" i="1"/>
  <c r="U9" i="1"/>
  <c r="U11" i="1"/>
  <c r="U7" i="1"/>
  <c r="U13" i="1"/>
  <c r="U19" i="1"/>
  <c r="U20" i="1"/>
  <c r="U15" i="1"/>
  <c r="U22" i="1"/>
  <c r="U25" i="1"/>
  <c r="U26" i="1"/>
  <c r="U21" i="1"/>
  <c r="U10" i="1"/>
  <c r="U16" i="1"/>
  <c r="U18" i="1"/>
  <c r="U28" i="1"/>
  <c r="U24" i="1"/>
  <c r="U30" i="1"/>
  <c r="U23" i="1"/>
  <c r="U29" i="1"/>
  <c r="U27" i="1"/>
  <c r="U8" i="1"/>
  <c r="M16" i="1"/>
  <c r="M22" i="1"/>
  <c r="M29" i="1"/>
  <c r="M30" i="1"/>
  <c r="M15" i="1"/>
  <c r="M26" i="1"/>
  <c r="M18" i="1"/>
  <c r="M11" i="1"/>
  <c r="M25" i="1"/>
  <c r="M21" i="1"/>
  <c r="M20" i="1"/>
  <c r="M19" i="1"/>
  <c r="M28" i="1"/>
  <c r="M23" i="1"/>
  <c r="M17" i="1"/>
  <c r="M13" i="1"/>
  <c r="M9" i="1"/>
  <c r="M24" i="1"/>
  <c r="M10" i="1"/>
  <c r="M7" i="1"/>
  <c r="M5" i="1"/>
  <c r="M6" i="1"/>
  <c r="M14" i="1"/>
  <c r="M12" i="1"/>
  <c r="M8" i="1"/>
  <c r="M27" i="1"/>
  <c r="J20" i="1"/>
  <c r="J8" i="1"/>
  <c r="J25" i="1"/>
  <c r="J16" i="1"/>
  <c r="J14" i="1"/>
  <c r="J26" i="1"/>
  <c r="J21" i="1"/>
  <c r="J29" i="1"/>
  <c r="J15" i="1"/>
  <c r="J22" i="1"/>
  <c r="J18" i="1"/>
  <c r="J9" i="1"/>
  <c r="J10" i="1"/>
  <c r="J6" i="1"/>
  <c r="J17" i="1"/>
  <c r="J13" i="1"/>
  <c r="J12" i="1"/>
  <c r="J19" i="1"/>
  <c r="J24" i="1"/>
  <c r="J28" i="1"/>
  <c r="J5" i="1"/>
  <c r="J7" i="1"/>
  <c r="J27" i="1"/>
  <c r="J30" i="1"/>
  <c r="J23" i="1"/>
  <c r="J11" i="1"/>
  <c r="I31" i="1" l="1"/>
  <c r="L31" i="1"/>
  <c r="C31" i="1" l="1"/>
  <c r="AG11" i="1" l="1"/>
  <c r="AG8" i="1"/>
  <c r="AG14" i="1"/>
  <c r="AG12" i="1"/>
  <c r="AG7" i="1"/>
  <c r="AG10" i="1"/>
  <c r="AG5" i="1"/>
  <c r="AG13" i="1"/>
  <c r="AG9" i="1"/>
  <c r="AG30" i="1"/>
  <c r="AG17" i="1"/>
  <c r="AG19" i="1"/>
  <c r="AG25" i="1"/>
  <c r="AG20" i="1"/>
  <c r="AG16" i="1"/>
  <c r="AG18" i="1"/>
  <c r="AG24" i="1"/>
  <c r="AG22" i="1"/>
  <c r="AG15" i="1"/>
  <c r="AG23" i="1"/>
  <c r="AG28" i="1"/>
  <c r="AG26" i="1"/>
  <c r="AG21" i="1"/>
  <c r="AG29" i="1"/>
  <c r="AG27" i="1"/>
  <c r="AG6" i="1"/>
  <c r="AB31" i="1"/>
  <c r="W31" i="1"/>
  <c r="C32" i="1"/>
  <c r="S20" i="1"/>
  <c r="S8" i="1"/>
  <c r="S25" i="1"/>
  <c r="S16" i="1"/>
  <c r="S14" i="1"/>
  <c r="S26" i="1"/>
  <c r="S21" i="1"/>
  <c r="S29" i="1"/>
  <c r="S15" i="1"/>
  <c r="S22" i="1"/>
  <c r="S18" i="1"/>
  <c r="S9" i="1"/>
  <c r="S10" i="1"/>
  <c r="S6" i="1"/>
  <c r="S17" i="1"/>
  <c r="S13" i="1"/>
  <c r="S12" i="1"/>
  <c r="S19" i="1"/>
  <c r="S24" i="1"/>
  <c r="S28" i="1"/>
  <c r="S5" i="1"/>
  <c r="S7" i="1"/>
  <c r="S27" i="1"/>
  <c r="S30" i="1"/>
  <c r="S23" i="1"/>
  <c r="S11" i="1"/>
  <c r="R31" i="1"/>
  <c r="P20" i="1"/>
  <c r="P8" i="1"/>
  <c r="P25" i="1"/>
  <c r="P16" i="1"/>
  <c r="P14" i="1"/>
  <c r="P26" i="1"/>
  <c r="P21" i="1"/>
  <c r="P29" i="1"/>
  <c r="P15" i="1"/>
  <c r="P22" i="1"/>
  <c r="P18" i="1"/>
  <c r="P9" i="1"/>
  <c r="P10" i="1"/>
  <c r="P6" i="1"/>
  <c r="P17" i="1"/>
  <c r="P13" i="1"/>
  <c r="P12" i="1"/>
  <c r="P19" i="1"/>
  <c r="P24" i="1"/>
  <c r="P28" i="1"/>
  <c r="P5" i="1"/>
  <c r="P7" i="1"/>
  <c r="P27" i="1"/>
  <c r="P30" i="1"/>
  <c r="P23" i="1"/>
  <c r="P11" i="1"/>
  <c r="O31" i="1"/>
  <c r="AE25" i="1"/>
  <c r="AE26" i="1"/>
  <c r="AE6" i="1"/>
  <c r="AE28" i="1"/>
  <c r="AE29" i="1"/>
  <c r="AE19" i="1"/>
  <c r="AE8" i="1"/>
  <c r="AE11" i="1"/>
  <c r="AE20" i="1"/>
  <c r="AE27" i="1"/>
  <c r="AE30" i="1"/>
  <c r="AE9" i="1"/>
  <c r="AE23" i="1"/>
  <c r="AE21" i="1"/>
  <c r="AE15" i="1"/>
  <c r="AE13" i="1"/>
  <c r="AE5" i="1"/>
  <c r="AE18" i="1"/>
  <c r="AE7" i="1"/>
  <c r="AE24" i="1"/>
  <c r="AE17" i="1"/>
  <c r="AE12" i="1"/>
  <c r="AE16" i="1"/>
  <c r="AE10" i="1"/>
  <c r="AE14" i="1"/>
  <c r="AE22" i="1"/>
  <c r="G27" i="1"/>
  <c r="G21" i="1"/>
  <c r="G24" i="1"/>
  <c r="G28" i="1"/>
  <c r="G30" i="1"/>
  <c r="G23" i="1"/>
  <c r="G12" i="1"/>
  <c r="G18" i="1"/>
  <c r="G26" i="1"/>
  <c r="G19" i="1"/>
  <c r="G13" i="1"/>
  <c r="G14" i="1"/>
  <c r="G10" i="1"/>
  <c r="G25" i="1"/>
  <c r="G16" i="1"/>
  <c r="G22" i="1"/>
  <c r="G7" i="1"/>
  <c r="G17" i="1"/>
  <c r="G11" i="1"/>
  <c r="G9" i="1"/>
  <c r="G8" i="1"/>
  <c r="G20" i="1"/>
  <c r="G15" i="1"/>
  <c r="G5" i="1"/>
  <c r="G6" i="1"/>
  <c r="G29" i="1"/>
  <c r="X20" i="1"/>
  <c r="Y20" i="1" s="1"/>
  <c r="X8" i="1"/>
  <c r="Y8" i="1" s="1"/>
  <c r="X25" i="1"/>
  <c r="Y25" i="1" s="1"/>
  <c r="X16" i="1"/>
  <c r="Y16" i="1" s="1"/>
  <c r="X14" i="1"/>
  <c r="Y14" i="1" s="1"/>
  <c r="X26" i="1"/>
  <c r="Y26" i="1" s="1"/>
  <c r="X21" i="1"/>
  <c r="Y21" i="1" s="1"/>
  <c r="X29" i="1"/>
  <c r="Y29" i="1" s="1"/>
  <c r="X15" i="1"/>
  <c r="Y15" i="1" s="1"/>
  <c r="X22" i="1"/>
  <c r="Y22" i="1" s="1"/>
  <c r="X18" i="1"/>
  <c r="Y18" i="1" s="1"/>
  <c r="X9" i="1"/>
  <c r="Y9" i="1" s="1"/>
  <c r="X10" i="1"/>
  <c r="Y10" i="1" s="1"/>
  <c r="X6" i="1"/>
  <c r="Y6" i="1" s="1"/>
  <c r="X17" i="1"/>
  <c r="Y17" i="1" s="1"/>
  <c r="X13" i="1"/>
  <c r="Y13" i="1" s="1"/>
  <c r="X12" i="1"/>
  <c r="Y12" i="1" s="1"/>
  <c r="X19" i="1"/>
  <c r="Y19" i="1" s="1"/>
  <c r="X24" i="1"/>
  <c r="Y24" i="1" s="1"/>
  <c r="X28" i="1"/>
  <c r="Y28" i="1" s="1"/>
  <c r="X5" i="1"/>
  <c r="Y5" i="1" s="1"/>
  <c r="X7" i="1"/>
  <c r="Y7" i="1" s="1"/>
  <c r="X27" i="1"/>
  <c r="Y27" i="1" s="1"/>
  <c r="X30" i="1"/>
  <c r="Y30" i="1" s="1"/>
  <c r="X23" i="1"/>
  <c r="Y23" i="1" s="1"/>
  <c r="X11" i="1"/>
  <c r="Y11" i="1" s="1"/>
  <c r="X31" i="1" l="1"/>
  <c r="Z17" i="1"/>
  <c r="Z10" i="1"/>
  <c r="Z22" i="1"/>
  <c r="Z16" i="1"/>
  <c r="Z12" i="1"/>
  <c r="Z30" i="1"/>
  <c r="Z14" i="1"/>
  <c r="Z18" i="1"/>
  <c r="Z13" i="1"/>
  <c r="Z27" i="1"/>
  <c r="Z21" i="1"/>
  <c r="Z25" i="1"/>
  <c r="Z11" i="1"/>
  <c r="Z24" i="1"/>
  <c r="Z7" i="1"/>
  <c r="Z20" i="1"/>
  <c r="Z15" i="1"/>
  <c r="Z23" i="1"/>
  <c r="Z8" i="1"/>
  <c r="Z28" i="1"/>
  <c r="Z9" i="1"/>
  <c r="Z19" i="1"/>
  <c r="Z6" i="1"/>
  <c r="Z26" i="1"/>
  <c r="Z5" i="1"/>
  <c r="Z29" i="1"/>
  <c r="AC20" i="1"/>
  <c r="AC8" i="1"/>
  <c r="AC25" i="1"/>
  <c r="AC16" i="1"/>
  <c r="AC14" i="1"/>
  <c r="AC26" i="1"/>
  <c r="AC21" i="1"/>
  <c r="AC29" i="1"/>
  <c r="AC15" i="1"/>
  <c r="AC22" i="1"/>
  <c r="AC18" i="1"/>
  <c r="AC9" i="1"/>
  <c r="AC10" i="1"/>
  <c r="AC6" i="1"/>
  <c r="AC17" i="1"/>
  <c r="AC13" i="1"/>
  <c r="AC12" i="1"/>
  <c r="AC19" i="1"/>
  <c r="AC24" i="1"/>
  <c r="AC28" i="1"/>
  <c r="AC5" i="1"/>
  <c r="AC7" i="1"/>
  <c r="AC27" i="1"/>
  <c r="AC30" i="1"/>
  <c r="AC23" i="1"/>
  <c r="AC11" i="1"/>
  <c r="F31" i="1"/>
  <c r="D20" i="1" l="1"/>
  <c r="D8" i="1"/>
  <c r="D25" i="1"/>
  <c r="D16" i="1"/>
  <c r="D14" i="1"/>
  <c r="D26" i="1"/>
  <c r="D21" i="1"/>
  <c r="D29" i="1"/>
  <c r="D15" i="1"/>
  <c r="D22" i="1"/>
  <c r="D18" i="1"/>
  <c r="D9" i="1"/>
  <c r="D10" i="1"/>
  <c r="D6" i="1"/>
  <c r="D17" i="1"/>
  <c r="D13" i="1"/>
  <c r="D12" i="1"/>
  <c r="D19" i="1"/>
  <c r="D24" i="1"/>
  <c r="D28" i="1"/>
  <c r="D5" i="1"/>
  <c r="D7" i="1"/>
  <c r="D27" i="1"/>
  <c r="D30" i="1"/>
  <c r="D23" i="1"/>
  <c r="D11" i="1"/>
  <c r="B32" i="1" l="1"/>
  <c r="B33" i="1" l="1"/>
</calcChain>
</file>

<file path=xl/sharedStrings.xml><?xml version="1.0" encoding="utf-8"?>
<sst xmlns="http://schemas.openxmlformats.org/spreadsheetml/2006/main" count="60" uniqueCount="52">
  <si>
    <t>Абатский муниципальный район</t>
  </si>
  <si>
    <t>Армизонский муниципальный район</t>
  </si>
  <si>
    <t>Аромашевский муниципальный район</t>
  </si>
  <si>
    <t>Бердюжский муниципальный район</t>
  </si>
  <si>
    <t>Вагайский муниципальный район</t>
  </si>
  <si>
    <t>Викуловский муниципальный район</t>
  </si>
  <si>
    <t>Исетский муниципальный район</t>
  </si>
  <si>
    <t>Ишимский муниципальный район</t>
  </si>
  <si>
    <t>Казанский муниципальный район</t>
  </si>
  <si>
    <t>Нижнетавдинский муниципальный район</t>
  </si>
  <si>
    <t>Омутинский муниципальный район</t>
  </si>
  <si>
    <t>Сладковский муниципальный район</t>
  </si>
  <si>
    <t>Сорокинский муниципальный район</t>
  </si>
  <si>
    <t>Тобольский муниципальный район</t>
  </si>
  <si>
    <t>Тюменский муниципальный район</t>
  </si>
  <si>
    <t>Уватский муниципальный район</t>
  </si>
  <si>
    <t>Упоровский муниципальный район</t>
  </si>
  <si>
    <t>Юргинский муниципальный район</t>
  </si>
  <si>
    <t>Ялуторовский муниципальный район</t>
  </si>
  <si>
    <t>Ярковский муниципальный район</t>
  </si>
  <si>
    <t>Заводоуковский городской округ</t>
  </si>
  <si>
    <t>Общая численность населения в возрасте от 6 лет, проживающего на территории муниципального образования</t>
  </si>
  <si>
    <t>Баллы</t>
  </si>
  <si>
    <t>Население, приходящееся на одну ставку штатного расписания центра тестирования</t>
  </si>
  <si>
    <t>ВСЕГО БАЛЛОВ</t>
  </si>
  <si>
    <t>Наименование муниципального образования Тюменской области</t>
  </si>
  <si>
    <t xml:space="preserve">Тюмень (городской округ)
</t>
  </si>
  <si>
    <t xml:space="preserve">Тобольск (городской округ)
</t>
  </si>
  <si>
    <t xml:space="preserve">Ялуторовск (городской округ)
</t>
  </si>
  <si>
    <t xml:space="preserve">Ишим (городской округ)
</t>
  </si>
  <si>
    <t>Количество ставок в центрах тестирования для оказания государственной услуги населению</t>
  </si>
  <si>
    <t>Голышмановский городской округ</t>
  </si>
  <si>
    <t>Критерий № 7 Доля населения, выполнившего нормативы испытаний (тестов) комплекса ГТО на знаки отличия за весь период, от общей численности населения, принявшего участие в выполнении нормативов испытаний (тестов) комплекса ГТО за весь период</t>
  </si>
  <si>
    <t>Критерий № 8 Доля населения, проживающего на территории муниципального образования, в возрасте от 6 лет, приходящегося на одну ставку штатного расписания центров тестирования (или структурных подразделений организаций, наделенных правом по оценке выполенения нормативов испытаний (тестов) комплекса ГТО) для оказания государственной услуги населению</t>
  </si>
  <si>
    <t>Критерий № 9 Доля опубликованных материалов по вопросам внедрения и реализации комплекса ГТО в региональных СМИ за квартальный период от численности населения, проживающего на территории муниципального образования в возрасте от 6 лет</t>
  </si>
  <si>
    <t>Критерий № 1 Доля населения, зарегистрированного в электронной базе данных, от общей численности населения в возрасте от 6 лет, проживающего на территории муниципального образования</t>
  </si>
  <si>
    <t>Население, зарегистрированное в электронной базе данных, относящихся к реализации комплекса ГТО за отчетный квартал</t>
  </si>
  <si>
    <t>Население, зарегистрированное в электронной базе данных, относящихся к реализации комплекса ГТО</t>
  </si>
  <si>
    <t>Критерий № 2 Доля населения, зарегистрированного в электронной базе данных по итогам отчетного квартала, от общей численности населения в возрасте от 6 лет, проживающего на территории муниципального образования</t>
  </si>
  <si>
    <t>Население, принявшее участие в выполнении нормативов испытаний (тестов) комплекса ГТО</t>
  </si>
  <si>
    <t>Критерий № 3 Доля населения, принявшего участие в выполнении нормативов испытаний (тестов) комплекса ГТО, от общей численности населения, проживающего на территории муниципального образования, зарегистрированного в электронной базе данных</t>
  </si>
  <si>
    <t xml:space="preserve">Население, принявшее участие в выполнении нормативов испытаний (тестов) комплекса ГТО за отчетный квартал </t>
  </si>
  <si>
    <t>Критерий № 4 Доля населения, принявшего участие в выполнении нормативов испытаний (тестов) комплекса ГТО за отчетный квартал, от общей численности населения, проживающего на территории муниципального образования, зарегистрированного в электронной базе данных</t>
  </si>
  <si>
    <t>Численность населения, выполнившего нормативы испытаний (тестов) комплекса ГТО на знаки отличия</t>
  </si>
  <si>
    <t>Критерий № 5 Доля населения, выполнившего нормативы испытаний (тестов) комплекса ГТО на знаки отличия, от общей численности населения, проживающего на территории муниципального образования в возрасте от 6 лет</t>
  </si>
  <si>
    <t>Численность населения, выполнившего нормативы испытаний (тестов) комплекса ГТО на знаки отличия за отчетный квартал</t>
  </si>
  <si>
    <t>Критерий № 6 Доля населения, выполнившего нормативы испытаний (тестов) комплекса ГТО на знаки отличия за отчетный квартал, от общей численности населения, проживающего на территории муниципального образования в возрасте от 6 лет</t>
  </si>
  <si>
    <t>Количество опубликованных материалов по вопросам внедрения и реализации комплекса ГТО в региональных СМИ за отчетный квартал</t>
  </si>
  <si>
    <t>Прогресс/        регресс</t>
  </si>
  <si>
    <t>Место в рейтинге на 01.01.2022</t>
  </si>
  <si>
    <r>
      <rPr>
        <b/>
        <sz val="12"/>
        <color theme="1"/>
        <rFont val="Times New Roman"/>
        <family val="1"/>
        <charset val="204"/>
      </rPr>
      <t>РЕЙТИНГ
реализации Всероссийского физкультурно-спортивного комплекса «Готов к труду и обороне» (ГТО) в Тюменской области по итогам 1 квартала 2022 года</t>
    </r>
    <r>
      <rPr>
        <sz val="12"/>
        <color theme="1"/>
        <rFont val="Times New Roman"/>
        <family val="1"/>
        <charset val="204"/>
      </rPr>
      <t xml:space="preserve">
</t>
    </r>
  </si>
  <si>
    <t>Место в рейтинге 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</si>
</sst>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/>
    <xf numFmtId="0" fontId="12" fillId="4" borderId="0" xfId="0" applyFont="1" applyFill="1"/>
    <xf numFmtId="0" fontId="11" fillId="0" borderId="0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1" fontId="13" fillId="4" borderId="0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52"/>
  <sheetViews>
    <sheetView tabSelected="1" view="pageBreakPreview" topLeftCell="A15" zoomScale="70" zoomScaleNormal="70" zoomScaleSheetLayoutView="70" workbookViewId="0">
      <pane xSplit="1" topLeftCell="N1" activePane="topRight" state="frozen"/>
      <selection pane="topRight" activeCell="R32" sqref="R32"/>
    </sheetView>
  </sheetViews>
  <sheetFormatPr defaultRowHeight="15" x14ac:dyDescent="0.25"/>
  <cols>
    <col min="1" max="1" width="32.5703125" customWidth="1"/>
    <col min="2" max="2" width="13.42578125" style="13" customWidth="1"/>
    <col min="3" max="3" width="14.7109375" style="13" customWidth="1"/>
    <col min="4" max="4" width="18.7109375" style="17" customWidth="1"/>
    <col min="5" max="5" width="10.7109375" style="17" customWidth="1"/>
    <col min="6" max="6" width="14.5703125" style="17" customWidth="1"/>
    <col min="7" max="7" width="18.7109375" style="17" customWidth="1"/>
    <col min="8" max="8" width="10.7109375" style="24" customWidth="1"/>
    <col min="9" max="9" width="15.140625" style="17" customWidth="1"/>
    <col min="10" max="10" width="18.7109375" style="17" customWidth="1"/>
    <col min="11" max="11" width="10.7109375" style="24" customWidth="1"/>
    <col min="12" max="12" width="14.7109375" style="17" customWidth="1"/>
    <col min="13" max="13" width="18.7109375" style="17" customWidth="1"/>
    <col min="14" max="14" width="10.7109375" style="24" customWidth="1"/>
    <col min="15" max="15" width="14.7109375" style="17" customWidth="1"/>
    <col min="16" max="16" width="18.7109375" style="17" customWidth="1"/>
    <col min="17" max="17" width="10.7109375" style="24" customWidth="1"/>
    <col min="18" max="18" width="14.7109375" style="17" customWidth="1"/>
    <col min="19" max="19" width="18.7109375" style="17" customWidth="1"/>
    <col min="20" max="20" width="10.7109375" style="24" customWidth="1"/>
    <col min="21" max="21" width="18.7109375" style="17" customWidth="1"/>
    <col min="22" max="22" width="10.7109375" style="24" customWidth="1"/>
    <col min="23" max="23" width="14.7109375" style="17" customWidth="1"/>
    <col min="24" max="24" width="14.5703125" style="17" customWidth="1"/>
    <col min="25" max="25" width="9.85546875" style="17" customWidth="1"/>
    <col min="26" max="26" width="18.7109375" style="17" customWidth="1"/>
    <col min="27" max="27" width="10.7109375" style="24" customWidth="1"/>
    <col min="28" max="28" width="17" style="17" customWidth="1"/>
    <col min="29" max="29" width="18.42578125" style="17" customWidth="1"/>
    <col min="30" max="30" width="10.7109375" style="24" customWidth="1"/>
    <col min="31" max="31" width="10.7109375" style="14" customWidth="1"/>
    <col min="32" max="32" width="12.7109375" style="17" customWidth="1"/>
    <col min="33" max="33" width="12.7109375" style="24" customWidth="1"/>
    <col min="34" max="34" width="12.7109375" customWidth="1"/>
    <col min="35" max="35" width="41.85546875" customWidth="1"/>
    <col min="36" max="36" width="15.140625" customWidth="1"/>
    <col min="37" max="37" width="14.85546875" customWidth="1"/>
    <col min="38" max="38" width="13.85546875" customWidth="1"/>
    <col min="39" max="39" width="14.7109375" customWidth="1"/>
    <col min="40" max="40" width="18" customWidth="1"/>
    <col min="41" max="41" width="31.140625" customWidth="1"/>
    <col min="42" max="42" width="27.42578125" customWidth="1"/>
    <col min="43" max="43" width="25.42578125" customWidth="1"/>
    <col min="44" max="44" width="24.140625" customWidth="1"/>
    <col min="45" max="45" width="21.28515625" customWidth="1"/>
    <col min="46" max="46" width="40" customWidth="1"/>
  </cols>
  <sheetData>
    <row r="1" spans="1:58" ht="15" customHeight="1" x14ac:dyDescent="0.25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44"/>
    </row>
    <row r="2" spans="1:58" ht="15.7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44"/>
    </row>
    <row r="3" spans="1:58" ht="24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45"/>
    </row>
    <row r="4" spans="1:58" ht="325.5" customHeight="1" x14ac:dyDescent="0.25">
      <c r="A4" s="7" t="s">
        <v>25</v>
      </c>
      <c r="B4" s="18" t="s">
        <v>21</v>
      </c>
      <c r="C4" s="18" t="s">
        <v>37</v>
      </c>
      <c r="D4" s="19" t="s">
        <v>35</v>
      </c>
      <c r="E4" s="21" t="s">
        <v>22</v>
      </c>
      <c r="F4" s="18" t="s">
        <v>36</v>
      </c>
      <c r="G4" s="19" t="s">
        <v>38</v>
      </c>
      <c r="H4" s="21" t="s">
        <v>22</v>
      </c>
      <c r="I4" s="18" t="s">
        <v>39</v>
      </c>
      <c r="J4" s="19" t="s">
        <v>40</v>
      </c>
      <c r="K4" s="21" t="s">
        <v>22</v>
      </c>
      <c r="L4" s="18" t="s">
        <v>41</v>
      </c>
      <c r="M4" s="19" t="s">
        <v>42</v>
      </c>
      <c r="N4" s="21" t="s">
        <v>22</v>
      </c>
      <c r="O4" s="18" t="s">
        <v>43</v>
      </c>
      <c r="P4" s="19" t="s">
        <v>44</v>
      </c>
      <c r="Q4" s="21" t="s">
        <v>22</v>
      </c>
      <c r="R4" s="18" t="s">
        <v>45</v>
      </c>
      <c r="S4" s="19" t="s">
        <v>46</v>
      </c>
      <c r="T4" s="21" t="s">
        <v>22</v>
      </c>
      <c r="U4" s="19" t="s">
        <v>32</v>
      </c>
      <c r="V4" s="21" t="s">
        <v>22</v>
      </c>
      <c r="W4" s="18" t="s">
        <v>30</v>
      </c>
      <c r="X4" s="18" t="s">
        <v>23</v>
      </c>
      <c r="Y4" s="18"/>
      <c r="Z4" s="19" t="s">
        <v>33</v>
      </c>
      <c r="AA4" s="21" t="s">
        <v>22</v>
      </c>
      <c r="AB4" s="28" t="s">
        <v>47</v>
      </c>
      <c r="AC4" s="19" t="s">
        <v>34</v>
      </c>
      <c r="AD4" s="21" t="s">
        <v>22</v>
      </c>
      <c r="AE4" s="39" t="s">
        <v>24</v>
      </c>
      <c r="AF4" s="9" t="s">
        <v>49</v>
      </c>
      <c r="AG4" s="28" t="s">
        <v>48</v>
      </c>
      <c r="AH4" s="9" t="s">
        <v>51</v>
      </c>
      <c r="AI4" s="4"/>
      <c r="AJ4" s="5"/>
      <c r="AK4" s="5"/>
      <c r="AL4" s="5"/>
      <c r="AM4" s="5"/>
      <c r="AN4" s="5"/>
      <c r="AO4" s="2"/>
      <c r="AP4" s="1"/>
      <c r="AQ4" s="2"/>
      <c r="AR4" s="3"/>
      <c r="AS4" s="2"/>
      <c r="AT4" s="2"/>
      <c r="AU4" s="1"/>
      <c r="AV4" s="1"/>
      <c r="AW4" s="1"/>
      <c r="AX4" s="2"/>
      <c r="AY4" s="1"/>
      <c r="AZ4" s="1"/>
      <c r="BA4" s="2"/>
      <c r="BB4" s="1"/>
      <c r="BC4" s="1"/>
      <c r="BD4" s="2"/>
      <c r="BE4" s="1"/>
      <c r="BF4" s="1"/>
    </row>
    <row r="5" spans="1:58" ht="31.5" x14ac:dyDescent="0.25">
      <c r="A5" s="8" t="s">
        <v>16</v>
      </c>
      <c r="B5" s="10">
        <v>18536</v>
      </c>
      <c r="C5" s="10">
        <v>5910</v>
      </c>
      <c r="D5" s="20">
        <f t="shared" ref="D5:D30" si="0">C5/B5*100</f>
        <v>31.883901596892532</v>
      </c>
      <c r="E5" s="38">
        <v>24</v>
      </c>
      <c r="F5" s="10">
        <v>216</v>
      </c>
      <c r="G5" s="20">
        <f t="shared" ref="G5:G30" si="1">F5/B5*100</f>
        <v>1.1652999568407425</v>
      </c>
      <c r="H5" s="22">
        <v>21</v>
      </c>
      <c r="I5" s="25">
        <v>10313</v>
      </c>
      <c r="J5" s="20">
        <f t="shared" ref="J5:J30" si="2">I5/C5*100</f>
        <v>174.50084602368867</v>
      </c>
      <c r="K5" s="22">
        <v>22</v>
      </c>
      <c r="L5" s="25">
        <v>635</v>
      </c>
      <c r="M5" s="20">
        <f t="shared" ref="M5:M30" si="3">L5/C5*100</f>
        <v>10.744500846023689</v>
      </c>
      <c r="N5" s="22">
        <v>26</v>
      </c>
      <c r="O5" s="25">
        <v>4610</v>
      </c>
      <c r="P5" s="20">
        <f t="shared" ref="P5:P30" si="4">O5/B5*100</f>
        <v>24.870522227017695</v>
      </c>
      <c r="Q5" s="22">
        <v>25</v>
      </c>
      <c r="R5" s="25">
        <v>98</v>
      </c>
      <c r="S5" s="20">
        <f t="shared" ref="S5:S30" si="5">R5/B5*100</f>
        <v>0.52870090634441091</v>
      </c>
      <c r="T5" s="22">
        <v>24</v>
      </c>
      <c r="U5" s="20">
        <f t="shared" ref="U5:U30" si="6">O5/I5*100</f>
        <v>44.700862988461168</v>
      </c>
      <c r="V5" s="22">
        <v>19</v>
      </c>
      <c r="W5" s="25">
        <v>1</v>
      </c>
      <c r="X5" s="26">
        <f t="shared" ref="X5:X30" si="7">B5/W5</f>
        <v>18536</v>
      </c>
      <c r="Y5" s="27">
        <f t="shared" ref="Y5:Y30" si="8">X5/489045</f>
        <v>3.7902442515514931E-2</v>
      </c>
      <c r="Z5" s="20">
        <f t="shared" ref="Z5:Z30" si="9">Y5*100</f>
        <v>3.7902442515514929</v>
      </c>
      <c r="AA5" s="22">
        <v>13</v>
      </c>
      <c r="AB5" s="41">
        <v>11</v>
      </c>
      <c r="AC5" s="37">
        <f t="shared" ref="AC5:AC30" si="10">AB5/B5*100</f>
        <v>5.9343979283556322E-2</v>
      </c>
      <c r="AD5" s="22">
        <v>12</v>
      </c>
      <c r="AE5" s="40">
        <f t="shared" ref="AE5:AE30" si="11">E5+H5+K5+N5+Q5+T5+V5+AA5+AD5</f>
        <v>186</v>
      </c>
      <c r="AF5" s="15">
        <v>3</v>
      </c>
      <c r="AG5" s="49">
        <f t="shared" ref="AG5:AG30" si="12">AF5-AH5</f>
        <v>2</v>
      </c>
      <c r="AH5" s="15">
        <v>1</v>
      </c>
      <c r="AI5" s="6"/>
      <c r="AJ5" s="6"/>
      <c r="AK5" s="6"/>
      <c r="AL5" s="6"/>
      <c r="AM5" s="6"/>
      <c r="AN5" s="6"/>
    </row>
    <row r="6" spans="1:58" ht="31.5" x14ac:dyDescent="0.25">
      <c r="A6" s="8" t="s">
        <v>11</v>
      </c>
      <c r="B6" s="10">
        <v>9029</v>
      </c>
      <c r="C6" s="10">
        <v>3449</v>
      </c>
      <c r="D6" s="20">
        <f t="shared" si="0"/>
        <v>38.199136116956474</v>
      </c>
      <c r="E6" s="38">
        <v>26</v>
      </c>
      <c r="F6" s="10">
        <v>275</v>
      </c>
      <c r="G6" s="20">
        <f t="shared" si="1"/>
        <v>3.0457414996123604</v>
      </c>
      <c r="H6" s="22">
        <v>26</v>
      </c>
      <c r="I6" s="25">
        <v>6168</v>
      </c>
      <c r="J6" s="20">
        <f t="shared" si="2"/>
        <v>178.83444476659903</v>
      </c>
      <c r="K6" s="22">
        <v>23</v>
      </c>
      <c r="L6" s="25">
        <v>120</v>
      </c>
      <c r="M6" s="20">
        <f t="shared" si="3"/>
        <v>3.4792693534357788</v>
      </c>
      <c r="N6" s="22">
        <v>7</v>
      </c>
      <c r="O6" s="25">
        <v>2667</v>
      </c>
      <c r="P6" s="20">
        <f t="shared" si="4"/>
        <v>29.538154834422414</v>
      </c>
      <c r="Q6" s="22">
        <v>26</v>
      </c>
      <c r="R6" s="25">
        <v>16</v>
      </c>
      <c r="S6" s="20">
        <f t="shared" si="5"/>
        <v>0.17720677815926458</v>
      </c>
      <c r="T6" s="22">
        <v>21</v>
      </c>
      <c r="U6" s="20">
        <f t="shared" si="6"/>
        <v>43.239299610894946</v>
      </c>
      <c r="V6" s="22">
        <v>17</v>
      </c>
      <c r="W6" s="25">
        <v>1</v>
      </c>
      <c r="X6" s="26">
        <f t="shared" si="7"/>
        <v>9029</v>
      </c>
      <c r="Y6" s="27">
        <f t="shared" si="8"/>
        <v>1.8462513674610721E-2</v>
      </c>
      <c r="Z6" s="20">
        <f t="shared" si="9"/>
        <v>1.8462513674610721</v>
      </c>
      <c r="AA6" s="22">
        <v>24</v>
      </c>
      <c r="AB6" s="41">
        <v>8</v>
      </c>
      <c r="AC6" s="37">
        <f t="shared" si="10"/>
        <v>8.8603389079632291E-2</v>
      </c>
      <c r="AD6" s="22">
        <v>15</v>
      </c>
      <c r="AE6" s="40">
        <f t="shared" si="11"/>
        <v>185</v>
      </c>
      <c r="AF6" s="15">
        <v>1</v>
      </c>
      <c r="AG6" s="47">
        <f t="shared" si="12"/>
        <v>-1</v>
      </c>
      <c r="AH6" s="15">
        <v>2</v>
      </c>
      <c r="AI6" s="6"/>
      <c r="AJ6" s="6"/>
      <c r="AK6" s="6"/>
      <c r="AL6" s="6"/>
      <c r="AM6" s="6"/>
      <c r="AN6" s="6"/>
    </row>
    <row r="7" spans="1:58" ht="31.5" x14ac:dyDescent="0.25">
      <c r="A7" s="8" t="s">
        <v>17</v>
      </c>
      <c r="B7" s="10">
        <v>10306</v>
      </c>
      <c r="C7" s="10">
        <v>2904</v>
      </c>
      <c r="D7" s="20">
        <f t="shared" si="0"/>
        <v>28.177760527847855</v>
      </c>
      <c r="E7" s="38">
        <v>18</v>
      </c>
      <c r="F7" s="10">
        <v>55</v>
      </c>
      <c r="G7" s="20">
        <f t="shared" si="1"/>
        <v>0.53366970696681548</v>
      </c>
      <c r="H7" s="22">
        <v>15</v>
      </c>
      <c r="I7" s="25">
        <v>4748</v>
      </c>
      <c r="J7" s="20">
        <f t="shared" si="2"/>
        <v>163.49862258953166</v>
      </c>
      <c r="K7" s="22">
        <v>21</v>
      </c>
      <c r="L7" s="25">
        <v>248</v>
      </c>
      <c r="M7" s="20">
        <f t="shared" si="3"/>
        <v>8.5399449035812669</v>
      </c>
      <c r="N7" s="22">
        <v>24</v>
      </c>
      <c r="O7" s="25">
        <v>930</v>
      </c>
      <c r="P7" s="20">
        <f t="shared" si="4"/>
        <v>9.0238695905297881</v>
      </c>
      <c r="Q7" s="22">
        <v>9</v>
      </c>
      <c r="R7" s="25">
        <v>15</v>
      </c>
      <c r="S7" s="20">
        <f t="shared" si="5"/>
        <v>0.1455462837182224</v>
      </c>
      <c r="T7" s="22">
        <v>19</v>
      </c>
      <c r="U7" s="20">
        <f t="shared" si="6"/>
        <v>19.587194608256109</v>
      </c>
      <c r="V7" s="22">
        <v>2</v>
      </c>
      <c r="W7" s="25">
        <v>1</v>
      </c>
      <c r="X7" s="26">
        <f t="shared" si="7"/>
        <v>10306</v>
      </c>
      <c r="Y7" s="27">
        <f t="shared" si="8"/>
        <v>2.1073725321800654E-2</v>
      </c>
      <c r="Z7" s="20">
        <f t="shared" si="9"/>
        <v>2.1073725321800651</v>
      </c>
      <c r="AA7" s="22">
        <v>21</v>
      </c>
      <c r="AB7" s="41">
        <v>40</v>
      </c>
      <c r="AC7" s="37">
        <f t="shared" si="10"/>
        <v>0.38812342324859306</v>
      </c>
      <c r="AD7" s="22">
        <v>26</v>
      </c>
      <c r="AE7" s="40">
        <f t="shared" si="11"/>
        <v>155</v>
      </c>
      <c r="AF7" s="15">
        <v>10</v>
      </c>
      <c r="AG7" s="49">
        <f t="shared" si="12"/>
        <v>7</v>
      </c>
      <c r="AH7" s="15">
        <v>3</v>
      </c>
      <c r="AI7" s="6"/>
      <c r="AJ7" s="6"/>
      <c r="AK7" s="6"/>
      <c r="AL7" s="6"/>
      <c r="AM7" s="6"/>
      <c r="AN7" s="6"/>
    </row>
    <row r="8" spans="1:58" ht="31.5" x14ac:dyDescent="0.25">
      <c r="A8" s="8" t="s">
        <v>2</v>
      </c>
      <c r="B8" s="10">
        <v>9175</v>
      </c>
      <c r="C8" s="10">
        <v>2732</v>
      </c>
      <c r="D8" s="20">
        <f t="shared" si="0"/>
        <v>29.776566757493189</v>
      </c>
      <c r="E8" s="38">
        <v>22</v>
      </c>
      <c r="F8" s="10">
        <v>74</v>
      </c>
      <c r="G8" s="20">
        <f t="shared" si="1"/>
        <v>0.80653950953678466</v>
      </c>
      <c r="H8" s="22">
        <v>18</v>
      </c>
      <c r="I8" s="25">
        <v>6778</v>
      </c>
      <c r="J8" s="20">
        <f t="shared" si="2"/>
        <v>248.09663250366035</v>
      </c>
      <c r="K8" s="22">
        <v>26</v>
      </c>
      <c r="L8" s="25">
        <v>67</v>
      </c>
      <c r="M8" s="20">
        <f t="shared" si="3"/>
        <v>2.4524158125915081</v>
      </c>
      <c r="N8" s="22">
        <v>3</v>
      </c>
      <c r="O8" s="25">
        <v>2178</v>
      </c>
      <c r="P8" s="20">
        <f t="shared" si="4"/>
        <v>23.73841961852861</v>
      </c>
      <c r="Q8" s="22">
        <v>24</v>
      </c>
      <c r="R8" s="25">
        <v>5</v>
      </c>
      <c r="S8" s="20">
        <f t="shared" si="5"/>
        <v>5.4495912806539509E-2</v>
      </c>
      <c r="T8" s="22">
        <v>6</v>
      </c>
      <c r="U8" s="20">
        <f t="shared" si="6"/>
        <v>32.133372676305697</v>
      </c>
      <c r="V8" s="22">
        <v>7</v>
      </c>
      <c r="W8" s="25">
        <v>1</v>
      </c>
      <c r="X8" s="26">
        <f t="shared" si="7"/>
        <v>9175</v>
      </c>
      <c r="Y8" s="27">
        <f t="shared" si="8"/>
        <v>1.8761054708666892E-2</v>
      </c>
      <c r="Z8" s="20">
        <f t="shared" si="9"/>
        <v>1.8761054708666891</v>
      </c>
      <c r="AA8" s="22">
        <v>23</v>
      </c>
      <c r="AB8" s="41">
        <v>31</v>
      </c>
      <c r="AC8" s="37">
        <f t="shared" si="10"/>
        <v>0.33787465940054495</v>
      </c>
      <c r="AD8" s="22">
        <v>25</v>
      </c>
      <c r="AE8" s="40">
        <f t="shared" si="11"/>
        <v>154</v>
      </c>
      <c r="AF8" s="15">
        <v>2</v>
      </c>
      <c r="AG8" s="47">
        <f t="shared" si="12"/>
        <v>-2</v>
      </c>
      <c r="AH8" s="15">
        <v>4</v>
      </c>
      <c r="AI8" s="6"/>
      <c r="AJ8" s="6"/>
      <c r="AK8" s="6"/>
      <c r="AL8" s="6"/>
      <c r="AM8" s="6"/>
      <c r="AN8" s="6"/>
    </row>
    <row r="9" spans="1:58" ht="31.5" x14ac:dyDescent="0.25">
      <c r="A9" s="8" t="s">
        <v>9</v>
      </c>
      <c r="B9" s="10">
        <v>19655</v>
      </c>
      <c r="C9" s="10">
        <v>5811</v>
      </c>
      <c r="D9" s="20">
        <f t="shared" si="0"/>
        <v>29.564996184177055</v>
      </c>
      <c r="E9" s="38">
        <v>20</v>
      </c>
      <c r="F9" s="10">
        <v>465</v>
      </c>
      <c r="G9" s="20">
        <f t="shared" si="1"/>
        <v>2.365810226405495</v>
      </c>
      <c r="H9" s="22">
        <v>25</v>
      </c>
      <c r="I9" s="25">
        <v>7311</v>
      </c>
      <c r="J9" s="20">
        <f t="shared" si="2"/>
        <v>125.81311306143522</v>
      </c>
      <c r="K9" s="22">
        <v>15</v>
      </c>
      <c r="L9" s="25">
        <v>519</v>
      </c>
      <c r="M9" s="20">
        <f t="shared" si="3"/>
        <v>8.9313371192565825</v>
      </c>
      <c r="N9" s="22">
        <v>25</v>
      </c>
      <c r="O9" s="25">
        <v>2807</v>
      </c>
      <c r="P9" s="20">
        <f t="shared" si="4"/>
        <v>14.281353345204783</v>
      </c>
      <c r="Q9" s="22">
        <v>19</v>
      </c>
      <c r="R9" s="25">
        <v>15</v>
      </c>
      <c r="S9" s="20">
        <f t="shared" si="5"/>
        <v>7.6316458916306285E-2</v>
      </c>
      <c r="T9" s="22">
        <v>9</v>
      </c>
      <c r="U9" s="20">
        <f t="shared" si="6"/>
        <v>38.394200519764738</v>
      </c>
      <c r="V9" s="22">
        <v>15</v>
      </c>
      <c r="W9" s="25">
        <v>1</v>
      </c>
      <c r="X9" s="26">
        <f t="shared" si="7"/>
        <v>19655</v>
      </c>
      <c r="Y9" s="27">
        <f t="shared" si="8"/>
        <v>4.01905755094112E-2</v>
      </c>
      <c r="Z9" s="20">
        <f t="shared" si="9"/>
        <v>4.0190575509411204</v>
      </c>
      <c r="AA9" s="22">
        <v>11</v>
      </c>
      <c r="AB9" s="41">
        <v>13</v>
      </c>
      <c r="AC9" s="37">
        <f t="shared" si="10"/>
        <v>6.6140931060798769E-2</v>
      </c>
      <c r="AD9" s="22">
        <v>13</v>
      </c>
      <c r="AE9" s="40">
        <f t="shared" si="11"/>
        <v>152</v>
      </c>
      <c r="AF9" s="15">
        <v>9</v>
      </c>
      <c r="AG9" s="49">
        <f t="shared" si="12"/>
        <v>4</v>
      </c>
      <c r="AH9" s="15">
        <v>5</v>
      </c>
      <c r="AI9" s="6"/>
      <c r="AJ9" s="6"/>
      <c r="AK9" s="6"/>
      <c r="AL9" s="6"/>
      <c r="AM9" s="6"/>
      <c r="AN9" s="6"/>
    </row>
    <row r="10" spans="1:58" ht="31.5" x14ac:dyDescent="0.25">
      <c r="A10" s="8" t="s">
        <v>10</v>
      </c>
      <c r="B10" s="10">
        <v>16697</v>
      </c>
      <c r="C10" s="10">
        <v>4211</v>
      </c>
      <c r="D10" s="20">
        <f t="shared" si="0"/>
        <v>25.22009941905732</v>
      </c>
      <c r="E10" s="38">
        <v>13</v>
      </c>
      <c r="F10" s="10">
        <v>193</v>
      </c>
      <c r="G10" s="20">
        <f t="shared" si="1"/>
        <v>1.1558962687908008</v>
      </c>
      <c r="H10" s="22">
        <v>20</v>
      </c>
      <c r="I10" s="25">
        <v>6162</v>
      </c>
      <c r="J10" s="20">
        <f t="shared" si="2"/>
        <v>146.33103775825219</v>
      </c>
      <c r="K10" s="22">
        <v>20</v>
      </c>
      <c r="L10" s="25">
        <v>251</v>
      </c>
      <c r="M10" s="20">
        <f t="shared" si="3"/>
        <v>5.9605794348135834</v>
      </c>
      <c r="N10" s="22">
        <v>19</v>
      </c>
      <c r="O10" s="25">
        <v>2137</v>
      </c>
      <c r="P10" s="20">
        <f t="shared" si="4"/>
        <v>12.798706354434927</v>
      </c>
      <c r="Q10" s="22">
        <v>16</v>
      </c>
      <c r="R10" s="25">
        <v>40</v>
      </c>
      <c r="S10" s="20">
        <f t="shared" si="5"/>
        <v>0.23956399353177218</v>
      </c>
      <c r="T10" s="22">
        <v>22</v>
      </c>
      <c r="U10" s="20">
        <f t="shared" si="6"/>
        <v>34.680298604349233</v>
      </c>
      <c r="V10" s="22">
        <v>11</v>
      </c>
      <c r="W10" s="25">
        <v>1</v>
      </c>
      <c r="X10" s="26">
        <f t="shared" si="7"/>
        <v>16697</v>
      </c>
      <c r="Y10" s="27">
        <f t="shared" si="8"/>
        <v>3.4142052367369058E-2</v>
      </c>
      <c r="Z10" s="20">
        <f t="shared" si="9"/>
        <v>3.4142052367369056</v>
      </c>
      <c r="AA10" s="22">
        <v>16</v>
      </c>
      <c r="AB10" s="41">
        <v>11</v>
      </c>
      <c r="AC10" s="37">
        <f t="shared" si="10"/>
        <v>6.5880098221237346E-2</v>
      </c>
      <c r="AD10" s="22">
        <v>13</v>
      </c>
      <c r="AE10" s="40">
        <f t="shared" si="11"/>
        <v>150</v>
      </c>
      <c r="AF10" s="15">
        <v>21</v>
      </c>
      <c r="AG10" s="49">
        <f t="shared" si="12"/>
        <v>15</v>
      </c>
      <c r="AH10" s="15">
        <v>6</v>
      </c>
      <c r="AI10" s="6"/>
      <c r="AJ10" s="6"/>
      <c r="AK10" s="6"/>
      <c r="AL10" s="6"/>
      <c r="AM10" s="6"/>
      <c r="AN10" s="6"/>
    </row>
    <row r="11" spans="1:58" ht="31.5" x14ac:dyDescent="0.25">
      <c r="A11" s="8" t="s">
        <v>0</v>
      </c>
      <c r="B11" s="10">
        <v>15021</v>
      </c>
      <c r="C11" s="10">
        <v>4324</v>
      </c>
      <c r="D11" s="20">
        <f t="shared" si="0"/>
        <v>28.786365754610209</v>
      </c>
      <c r="E11" s="38">
        <v>19</v>
      </c>
      <c r="F11" s="10">
        <v>146</v>
      </c>
      <c r="G11" s="20">
        <f t="shared" si="1"/>
        <v>0.9719725717329073</v>
      </c>
      <c r="H11" s="22">
        <v>19</v>
      </c>
      <c r="I11" s="25">
        <v>4893</v>
      </c>
      <c r="J11" s="20">
        <f t="shared" si="2"/>
        <v>113.15911193339501</v>
      </c>
      <c r="K11" s="22">
        <v>9</v>
      </c>
      <c r="L11" s="25">
        <v>266</v>
      </c>
      <c r="M11" s="20">
        <f t="shared" si="3"/>
        <v>6.1517113783533768</v>
      </c>
      <c r="N11" s="22">
        <v>21</v>
      </c>
      <c r="O11" s="25">
        <v>2510</v>
      </c>
      <c r="P11" s="20">
        <f t="shared" si="4"/>
        <v>16.709939418147925</v>
      </c>
      <c r="Q11" s="22">
        <v>22</v>
      </c>
      <c r="R11" s="25">
        <v>16</v>
      </c>
      <c r="S11" s="20">
        <f t="shared" si="5"/>
        <v>0.10651754210771586</v>
      </c>
      <c r="T11" s="22">
        <v>10</v>
      </c>
      <c r="U11" s="20">
        <f t="shared" si="6"/>
        <v>51.297772327815252</v>
      </c>
      <c r="V11" s="22">
        <v>24</v>
      </c>
      <c r="W11" s="25">
        <v>1</v>
      </c>
      <c r="X11" s="26">
        <f t="shared" si="7"/>
        <v>15021</v>
      </c>
      <c r="Y11" s="27">
        <f t="shared" si="8"/>
        <v>3.0714964880532467E-2</v>
      </c>
      <c r="Z11" s="20">
        <f t="shared" si="9"/>
        <v>3.0714964880532469</v>
      </c>
      <c r="AA11" s="22">
        <v>17</v>
      </c>
      <c r="AB11" s="41">
        <v>6</v>
      </c>
      <c r="AC11" s="37">
        <f t="shared" si="10"/>
        <v>3.9944078290393446E-2</v>
      </c>
      <c r="AD11" s="22">
        <v>6</v>
      </c>
      <c r="AE11" s="40">
        <f t="shared" si="11"/>
        <v>147</v>
      </c>
      <c r="AF11" s="15">
        <v>6</v>
      </c>
      <c r="AG11" s="47">
        <f t="shared" si="12"/>
        <v>-1</v>
      </c>
      <c r="AH11" s="15">
        <v>7</v>
      </c>
      <c r="AI11" s="6"/>
      <c r="AJ11" s="6"/>
      <c r="AK11" s="6"/>
      <c r="AL11" s="6"/>
      <c r="AM11" s="6"/>
      <c r="AN11" s="6"/>
    </row>
    <row r="12" spans="1:58" ht="31.5" x14ac:dyDescent="0.25">
      <c r="A12" s="8" t="s">
        <v>13</v>
      </c>
      <c r="B12" s="10">
        <v>18634</v>
      </c>
      <c r="C12" s="10">
        <v>4525</v>
      </c>
      <c r="D12" s="20">
        <f t="shared" si="0"/>
        <v>24.283567671997424</v>
      </c>
      <c r="E12" s="38">
        <v>9</v>
      </c>
      <c r="F12" s="46">
        <v>106</v>
      </c>
      <c r="G12" s="20">
        <f t="shared" si="1"/>
        <v>0.56885263496833749</v>
      </c>
      <c r="H12" s="22">
        <v>16</v>
      </c>
      <c r="I12" s="25">
        <v>10426</v>
      </c>
      <c r="J12" s="20">
        <f t="shared" si="2"/>
        <v>230.40883977900552</v>
      </c>
      <c r="K12" s="22">
        <v>25</v>
      </c>
      <c r="L12" s="25">
        <v>141</v>
      </c>
      <c r="M12" s="20">
        <f t="shared" si="3"/>
        <v>3.1160220994475138</v>
      </c>
      <c r="N12" s="22">
        <v>6</v>
      </c>
      <c r="O12" s="25">
        <v>3889</v>
      </c>
      <c r="P12" s="20">
        <f t="shared" si="4"/>
        <v>20.870451862187402</v>
      </c>
      <c r="Q12" s="22">
        <v>23</v>
      </c>
      <c r="R12" s="25">
        <v>24</v>
      </c>
      <c r="S12" s="20">
        <f t="shared" si="5"/>
        <v>0.12879682301169904</v>
      </c>
      <c r="T12" s="22">
        <v>15</v>
      </c>
      <c r="U12" s="20">
        <f t="shared" si="6"/>
        <v>37.300978323422214</v>
      </c>
      <c r="V12" s="22">
        <v>13</v>
      </c>
      <c r="W12" s="25">
        <v>1</v>
      </c>
      <c r="X12" s="26">
        <f t="shared" si="7"/>
        <v>18634</v>
      </c>
      <c r="Y12" s="27">
        <f t="shared" si="8"/>
        <v>3.8102833072621127E-2</v>
      </c>
      <c r="Z12" s="20">
        <f t="shared" si="9"/>
        <v>3.8102833072621127</v>
      </c>
      <c r="AA12" s="22">
        <v>12</v>
      </c>
      <c r="AB12" s="41">
        <v>34</v>
      </c>
      <c r="AC12" s="37">
        <f t="shared" si="10"/>
        <v>0.18246216593324033</v>
      </c>
      <c r="AD12" s="22">
        <v>22</v>
      </c>
      <c r="AE12" s="40">
        <f t="shared" si="11"/>
        <v>141</v>
      </c>
      <c r="AF12" s="15">
        <v>5</v>
      </c>
      <c r="AG12" s="47">
        <f t="shared" si="12"/>
        <v>-3</v>
      </c>
      <c r="AH12" s="15">
        <v>8</v>
      </c>
      <c r="AI12" s="6"/>
      <c r="AJ12" s="6"/>
      <c r="AK12" s="6"/>
      <c r="AL12" s="6"/>
      <c r="AM12" s="6"/>
      <c r="AN12" s="6"/>
    </row>
    <row r="13" spans="1:58" ht="31.5" x14ac:dyDescent="0.25">
      <c r="A13" s="8" t="s">
        <v>27</v>
      </c>
      <c r="B13" s="10">
        <v>92738</v>
      </c>
      <c r="C13" s="10">
        <v>22715</v>
      </c>
      <c r="D13" s="20">
        <f t="shared" si="0"/>
        <v>24.493735038495544</v>
      </c>
      <c r="E13" s="38">
        <v>11</v>
      </c>
      <c r="F13" s="46">
        <v>383</v>
      </c>
      <c r="G13" s="20">
        <f t="shared" si="1"/>
        <v>0.41299143824537943</v>
      </c>
      <c r="H13" s="22">
        <v>9</v>
      </c>
      <c r="I13" s="25">
        <v>30329</v>
      </c>
      <c r="J13" s="20">
        <f t="shared" si="2"/>
        <v>133.51970063834472</v>
      </c>
      <c r="K13" s="22">
        <v>17</v>
      </c>
      <c r="L13" s="25">
        <v>1496</v>
      </c>
      <c r="M13" s="20">
        <f t="shared" si="3"/>
        <v>6.5859564164648914</v>
      </c>
      <c r="N13" s="22">
        <v>22</v>
      </c>
      <c r="O13" s="25">
        <v>13597</v>
      </c>
      <c r="P13" s="20">
        <f t="shared" si="4"/>
        <v>14.661735211024606</v>
      </c>
      <c r="Q13" s="22">
        <v>21</v>
      </c>
      <c r="R13" s="25">
        <v>730</v>
      </c>
      <c r="S13" s="20">
        <f t="shared" si="5"/>
        <v>0.78716383790894773</v>
      </c>
      <c r="T13" s="22">
        <v>26</v>
      </c>
      <c r="U13" s="20">
        <f t="shared" si="6"/>
        <v>44.831679250881997</v>
      </c>
      <c r="V13" s="22">
        <v>20</v>
      </c>
      <c r="W13" s="25">
        <v>4</v>
      </c>
      <c r="X13" s="26">
        <f t="shared" si="7"/>
        <v>23184.5</v>
      </c>
      <c r="Y13" s="27">
        <f t="shared" si="8"/>
        <v>4.7407702767638969E-2</v>
      </c>
      <c r="Z13" s="20">
        <f t="shared" si="9"/>
        <v>4.7407702767638966</v>
      </c>
      <c r="AA13" s="22">
        <v>7</v>
      </c>
      <c r="AB13" s="41">
        <v>40</v>
      </c>
      <c r="AC13" s="37">
        <f t="shared" si="10"/>
        <v>4.3132265090901248E-2</v>
      </c>
      <c r="AD13" s="22">
        <v>7</v>
      </c>
      <c r="AE13" s="40">
        <f t="shared" si="11"/>
        <v>140</v>
      </c>
      <c r="AF13" s="15">
        <v>11</v>
      </c>
      <c r="AG13" s="49">
        <f t="shared" si="12"/>
        <v>2</v>
      </c>
      <c r="AH13" s="15">
        <v>9</v>
      </c>
      <c r="AI13" s="6"/>
      <c r="AJ13" s="6"/>
      <c r="AK13" s="6"/>
      <c r="AL13" s="6"/>
      <c r="AM13" s="6"/>
      <c r="AN13" s="6"/>
    </row>
    <row r="14" spans="1:58" ht="31.5" x14ac:dyDescent="0.25">
      <c r="A14" s="8" t="s">
        <v>5</v>
      </c>
      <c r="B14" s="10">
        <v>13875</v>
      </c>
      <c r="C14" s="10">
        <v>3393</v>
      </c>
      <c r="D14" s="20">
        <f t="shared" si="0"/>
        <v>24.454054054054055</v>
      </c>
      <c r="E14" s="38">
        <v>10</v>
      </c>
      <c r="F14" s="46">
        <v>16</v>
      </c>
      <c r="G14" s="20">
        <f t="shared" si="1"/>
        <v>0.11531531531531532</v>
      </c>
      <c r="H14" s="22">
        <v>6</v>
      </c>
      <c r="I14" s="25">
        <v>7332</v>
      </c>
      <c r="J14" s="20">
        <f t="shared" si="2"/>
        <v>216.09195402298852</v>
      </c>
      <c r="K14" s="22">
        <v>24</v>
      </c>
      <c r="L14" s="25">
        <v>184</v>
      </c>
      <c r="M14" s="20">
        <f t="shared" si="3"/>
        <v>5.4229295608605952</v>
      </c>
      <c r="N14" s="22">
        <v>16</v>
      </c>
      <c r="O14" s="25">
        <v>2020</v>
      </c>
      <c r="P14" s="20">
        <f t="shared" si="4"/>
        <v>14.558558558558559</v>
      </c>
      <c r="Q14" s="22">
        <v>20</v>
      </c>
      <c r="R14" s="25">
        <v>20</v>
      </c>
      <c r="S14" s="20">
        <f t="shared" si="5"/>
        <v>0.14414414414414414</v>
      </c>
      <c r="T14" s="22">
        <v>17</v>
      </c>
      <c r="U14" s="20">
        <f t="shared" si="6"/>
        <v>27.55046372067649</v>
      </c>
      <c r="V14" s="22">
        <v>3</v>
      </c>
      <c r="W14" s="25">
        <v>1</v>
      </c>
      <c r="X14" s="26">
        <f t="shared" si="7"/>
        <v>13875</v>
      </c>
      <c r="Y14" s="27">
        <f t="shared" si="8"/>
        <v>2.8371622243351838E-2</v>
      </c>
      <c r="Z14" s="20">
        <f t="shared" si="9"/>
        <v>2.8371622243351839</v>
      </c>
      <c r="AA14" s="22">
        <v>18</v>
      </c>
      <c r="AB14" s="41">
        <v>38</v>
      </c>
      <c r="AC14" s="37">
        <f t="shared" si="10"/>
        <v>0.27387387387387385</v>
      </c>
      <c r="AD14" s="22">
        <v>24</v>
      </c>
      <c r="AE14" s="40">
        <f t="shared" si="11"/>
        <v>138</v>
      </c>
      <c r="AF14" s="15">
        <v>7</v>
      </c>
      <c r="AG14" s="47">
        <f t="shared" si="12"/>
        <v>-3</v>
      </c>
      <c r="AH14" s="15">
        <v>10</v>
      </c>
      <c r="AI14" s="6"/>
      <c r="AJ14" s="6"/>
      <c r="AK14" s="6"/>
      <c r="AL14" s="6"/>
      <c r="AM14" s="6"/>
      <c r="AN14" s="6"/>
    </row>
    <row r="15" spans="1:58" ht="31.5" x14ac:dyDescent="0.25">
      <c r="A15" s="8" t="s">
        <v>29</v>
      </c>
      <c r="B15" s="10">
        <v>59781</v>
      </c>
      <c r="C15" s="10">
        <v>21424</v>
      </c>
      <c r="D15" s="20">
        <f t="shared" si="0"/>
        <v>35.83747344473997</v>
      </c>
      <c r="E15" s="38">
        <v>25</v>
      </c>
      <c r="F15" s="46">
        <v>920</v>
      </c>
      <c r="G15" s="20">
        <f t="shared" si="1"/>
        <v>1.5389505026680719</v>
      </c>
      <c r="H15" s="22">
        <v>22</v>
      </c>
      <c r="I15" s="25">
        <v>20203</v>
      </c>
      <c r="J15" s="20">
        <f t="shared" si="2"/>
        <v>94.300784167289024</v>
      </c>
      <c r="K15" s="22">
        <v>5</v>
      </c>
      <c r="L15" s="25">
        <v>1044</v>
      </c>
      <c r="M15" s="20">
        <f t="shared" si="3"/>
        <v>4.8730395817774461</v>
      </c>
      <c r="N15" s="22">
        <v>14</v>
      </c>
      <c r="O15" s="25">
        <v>6363</v>
      </c>
      <c r="P15" s="20">
        <f t="shared" si="4"/>
        <v>10.643850052692327</v>
      </c>
      <c r="Q15" s="22">
        <v>11</v>
      </c>
      <c r="R15" s="25">
        <v>377</v>
      </c>
      <c r="S15" s="20">
        <f t="shared" si="5"/>
        <v>0.63063515163680772</v>
      </c>
      <c r="T15" s="22">
        <v>25</v>
      </c>
      <c r="U15" s="20">
        <f t="shared" si="6"/>
        <v>31.495322476859872</v>
      </c>
      <c r="V15" s="22">
        <v>6</v>
      </c>
      <c r="W15" s="25">
        <v>2.5</v>
      </c>
      <c r="X15" s="26">
        <f t="shared" si="7"/>
        <v>23912.400000000001</v>
      </c>
      <c r="Y15" s="27">
        <f t="shared" si="8"/>
        <v>4.8896113854553266E-2</v>
      </c>
      <c r="Z15" s="20">
        <f t="shared" si="9"/>
        <v>4.8896113854553267</v>
      </c>
      <c r="AA15" s="22">
        <v>5</v>
      </c>
      <c r="AB15" s="41">
        <v>99</v>
      </c>
      <c r="AC15" s="37">
        <f t="shared" si="10"/>
        <v>0.1656044562653686</v>
      </c>
      <c r="AD15" s="22">
        <v>21</v>
      </c>
      <c r="AE15" s="40">
        <f t="shared" si="11"/>
        <v>134</v>
      </c>
      <c r="AF15" s="15">
        <v>15</v>
      </c>
      <c r="AG15" s="49">
        <f t="shared" si="12"/>
        <v>4</v>
      </c>
      <c r="AH15" s="15">
        <v>11</v>
      </c>
      <c r="AI15" s="6"/>
      <c r="AJ15" s="6"/>
      <c r="AK15" s="6"/>
      <c r="AL15" s="6"/>
      <c r="AM15" s="6"/>
      <c r="AN15" s="6"/>
    </row>
    <row r="16" spans="1:58" ht="31.5" x14ac:dyDescent="0.25">
      <c r="A16" s="8" t="s">
        <v>4</v>
      </c>
      <c r="B16" s="10">
        <v>18499</v>
      </c>
      <c r="C16" s="10">
        <v>5481</v>
      </c>
      <c r="D16" s="20">
        <f t="shared" si="0"/>
        <v>29.628628574517542</v>
      </c>
      <c r="E16" s="38">
        <v>21</v>
      </c>
      <c r="F16" s="10">
        <v>434</v>
      </c>
      <c r="G16" s="20">
        <f t="shared" si="1"/>
        <v>2.3460727606897671</v>
      </c>
      <c r="H16" s="22">
        <v>24</v>
      </c>
      <c r="I16" s="25">
        <v>4554</v>
      </c>
      <c r="J16" s="20">
        <f t="shared" si="2"/>
        <v>83.087027914614126</v>
      </c>
      <c r="K16" s="22">
        <v>3</v>
      </c>
      <c r="L16" s="25">
        <v>294</v>
      </c>
      <c r="M16" s="20">
        <f t="shared" si="3"/>
        <v>5.3639846743295019</v>
      </c>
      <c r="N16" s="22">
        <v>15</v>
      </c>
      <c r="O16" s="25">
        <v>2139</v>
      </c>
      <c r="P16" s="20">
        <f t="shared" si="4"/>
        <v>11.56278717768528</v>
      </c>
      <c r="Q16" s="22">
        <v>15</v>
      </c>
      <c r="R16" s="25">
        <v>10</v>
      </c>
      <c r="S16" s="20">
        <f t="shared" si="5"/>
        <v>5.4056976052759609E-2</v>
      </c>
      <c r="T16" s="22">
        <v>6</v>
      </c>
      <c r="U16" s="20">
        <f t="shared" si="6"/>
        <v>46.969696969696969</v>
      </c>
      <c r="V16" s="22">
        <v>23</v>
      </c>
      <c r="W16" s="25">
        <v>1</v>
      </c>
      <c r="X16" s="26">
        <f t="shared" si="7"/>
        <v>18499</v>
      </c>
      <c r="Y16" s="27">
        <f t="shared" si="8"/>
        <v>3.7826784856199329E-2</v>
      </c>
      <c r="Z16" s="20">
        <f t="shared" si="9"/>
        <v>3.7826784856199329</v>
      </c>
      <c r="AA16" s="22">
        <v>14</v>
      </c>
      <c r="AB16" s="41">
        <v>9</v>
      </c>
      <c r="AC16" s="37">
        <f t="shared" si="10"/>
        <v>4.8651278447483647E-2</v>
      </c>
      <c r="AD16" s="22">
        <v>9</v>
      </c>
      <c r="AE16" s="40">
        <f t="shared" si="11"/>
        <v>130</v>
      </c>
      <c r="AF16" s="15">
        <v>18</v>
      </c>
      <c r="AG16" s="49">
        <f t="shared" si="12"/>
        <v>6</v>
      </c>
      <c r="AH16" s="15">
        <v>12</v>
      </c>
      <c r="AI16" s="6"/>
      <c r="AJ16" s="6"/>
      <c r="AK16" s="6"/>
      <c r="AL16" s="6"/>
      <c r="AM16" s="6"/>
      <c r="AN16" s="6"/>
    </row>
    <row r="17" spans="1:40" ht="31.5" x14ac:dyDescent="0.25">
      <c r="A17" s="8" t="s">
        <v>12</v>
      </c>
      <c r="B17" s="10">
        <v>8586</v>
      </c>
      <c r="C17" s="10">
        <v>2387</v>
      </c>
      <c r="D17" s="20">
        <f t="shared" si="0"/>
        <v>27.801071511763336</v>
      </c>
      <c r="E17" s="38">
        <v>16</v>
      </c>
      <c r="F17" s="46">
        <v>-185</v>
      </c>
      <c r="G17" s="20">
        <f t="shared" si="1"/>
        <v>-2.1546703936641043</v>
      </c>
      <c r="H17" s="22">
        <v>1</v>
      </c>
      <c r="I17" s="25">
        <v>3040</v>
      </c>
      <c r="J17" s="20">
        <f t="shared" si="2"/>
        <v>127.35651445328864</v>
      </c>
      <c r="K17" s="22">
        <v>16</v>
      </c>
      <c r="L17" s="25">
        <v>131</v>
      </c>
      <c r="M17" s="20">
        <f t="shared" si="3"/>
        <v>5.4880603267700039</v>
      </c>
      <c r="N17" s="22">
        <v>17</v>
      </c>
      <c r="O17" s="25">
        <v>943</v>
      </c>
      <c r="P17" s="20">
        <f t="shared" si="4"/>
        <v>10.982995574190543</v>
      </c>
      <c r="Q17" s="22">
        <v>14</v>
      </c>
      <c r="R17" s="25">
        <v>10</v>
      </c>
      <c r="S17" s="20">
        <f t="shared" si="5"/>
        <v>0.11646866992778944</v>
      </c>
      <c r="T17" s="22">
        <v>13</v>
      </c>
      <c r="U17" s="20">
        <f t="shared" si="6"/>
        <v>31.01973684210526</v>
      </c>
      <c r="V17" s="22">
        <v>5</v>
      </c>
      <c r="W17" s="25">
        <v>1</v>
      </c>
      <c r="X17" s="26">
        <f t="shared" si="7"/>
        <v>8586</v>
      </c>
      <c r="Y17" s="27">
        <f t="shared" si="8"/>
        <v>1.7556666564426587E-2</v>
      </c>
      <c r="Z17" s="20">
        <f t="shared" si="9"/>
        <v>1.7556666564426586</v>
      </c>
      <c r="AA17" s="22">
        <v>25</v>
      </c>
      <c r="AB17" s="41">
        <v>13</v>
      </c>
      <c r="AC17" s="37">
        <f t="shared" si="10"/>
        <v>0.15140927090612624</v>
      </c>
      <c r="AD17" s="22">
        <v>20</v>
      </c>
      <c r="AE17" s="40">
        <f t="shared" si="11"/>
        <v>127</v>
      </c>
      <c r="AF17" s="15">
        <v>4</v>
      </c>
      <c r="AG17" s="47">
        <f t="shared" si="12"/>
        <v>-9</v>
      </c>
      <c r="AH17" s="15">
        <v>13</v>
      </c>
      <c r="AI17" s="6"/>
      <c r="AJ17" s="6"/>
      <c r="AK17" s="6"/>
      <c r="AL17" s="6"/>
      <c r="AM17" s="6"/>
      <c r="AN17" s="6"/>
    </row>
    <row r="18" spans="1:40" ht="31.5" x14ac:dyDescent="0.25">
      <c r="A18" s="8" t="s">
        <v>8</v>
      </c>
      <c r="B18" s="10">
        <v>19672</v>
      </c>
      <c r="C18" s="10">
        <v>5481</v>
      </c>
      <c r="D18" s="20">
        <f t="shared" si="0"/>
        <v>27.861935746238309</v>
      </c>
      <c r="E18" s="38">
        <v>17</v>
      </c>
      <c r="F18" s="46">
        <v>80</v>
      </c>
      <c r="G18" s="20">
        <f t="shared" si="1"/>
        <v>0.40666937779585194</v>
      </c>
      <c r="H18" s="22">
        <v>9</v>
      </c>
      <c r="I18" s="25">
        <v>5387</v>
      </c>
      <c r="J18" s="20">
        <f t="shared" si="2"/>
        <v>98.284984491881048</v>
      </c>
      <c r="K18" s="22">
        <v>8</v>
      </c>
      <c r="L18" s="25">
        <v>330</v>
      </c>
      <c r="M18" s="20">
        <f t="shared" si="3"/>
        <v>6.0207991242474002</v>
      </c>
      <c r="N18" s="22">
        <v>20</v>
      </c>
      <c r="O18" s="25">
        <v>1842</v>
      </c>
      <c r="P18" s="20">
        <f t="shared" si="4"/>
        <v>9.3635624237494905</v>
      </c>
      <c r="Q18" s="22">
        <v>10</v>
      </c>
      <c r="R18" s="25">
        <v>62</v>
      </c>
      <c r="S18" s="20">
        <f t="shared" si="5"/>
        <v>0.31516876779178526</v>
      </c>
      <c r="T18" s="22">
        <v>23</v>
      </c>
      <c r="U18" s="20">
        <f t="shared" si="6"/>
        <v>34.193428624466307</v>
      </c>
      <c r="V18" s="22">
        <v>10</v>
      </c>
      <c r="W18" s="25">
        <v>1</v>
      </c>
      <c r="X18" s="26">
        <f t="shared" si="7"/>
        <v>19672</v>
      </c>
      <c r="Y18" s="27">
        <f t="shared" si="8"/>
        <v>4.0225337136664312E-2</v>
      </c>
      <c r="Z18" s="20">
        <f t="shared" si="9"/>
        <v>4.022533713666431</v>
      </c>
      <c r="AA18" s="22">
        <v>10</v>
      </c>
      <c r="AB18" s="41">
        <v>19</v>
      </c>
      <c r="AC18" s="37">
        <f t="shared" si="10"/>
        <v>9.658397722651485E-2</v>
      </c>
      <c r="AD18" s="22">
        <v>17</v>
      </c>
      <c r="AE18" s="40">
        <f t="shared" si="11"/>
        <v>124</v>
      </c>
      <c r="AF18" s="15">
        <v>22</v>
      </c>
      <c r="AG18" s="49">
        <f t="shared" si="12"/>
        <v>8</v>
      </c>
      <c r="AH18" s="15">
        <v>14</v>
      </c>
      <c r="AI18" s="6"/>
      <c r="AJ18" s="6"/>
      <c r="AK18" s="6"/>
      <c r="AL18" s="6"/>
      <c r="AM18" s="6"/>
      <c r="AN18" s="6"/>
    </row>
    <row r="19" spans="1:40" ht="31.5" x14ac:dyDescent="0.25">
      <c r="A19" s="8" t="s">
        <v>14</v>
      </c>
      <c r="B19" s="10">
        <v>118701</v>
      </c>
      <c r="C19" s="10">
        <v>28000</v>
      </c>
      <c r="D19" s="20">
        <f t="shared" si="0"/>
        <v>23.58868080302609</v>
      </c>
      <c r="E19" s="38">
        <v>8</v>
      </c>
      <c r="F19" s="46">
        <v>-838</v>
      </c>
      <c r="G19" s="20">
        <f t="shared" si="1"/>
        <v>-0.70597551831913796</v>
      </c>
      <c r="H19" s="22">
        <v>2</v>
      </c>
      <c r="I19" s="25">
        <v>34644</v>
      </c>
      <c r="J19" s="20">
        <f t="shared" si="2"/>
        <v>123.72857142857143</v>
      </c>
      <c r="K19" s="22">
        <v>13</v>
      </c>
      <c r="L19" s="25">
        <v>1632</v>
      </c>
      <c r="M19" s="20">
        <f t="shared" si="3"/>
        <v>5.8285714285714292</v>
      </c>
      <c r="N19" s="22">
        <v>18</v>
      </c>
      <c r="O19" s="25">
        <v>15861</v>
      </c>
      <c r="P19" s="20">
        <f t="shared" si="4"/>
        <v>13.362145222028458</v>
      </c>
      <c r="Q19" s="22">
        <v>18</v>
      </c>
      <c r="R19" s="25">
        <v>179</v>
      </c>
      <c r="S19" s="20">
        <f t="shared" si="5"/>
        <v>0.15079906656220249</v>
      </c>
      <c r="T19" s="22">
        <v>19</v>
      </c>
      <c r="U19" s="20">
        <f t="shared" si="6"/>
        <v>45.782819535850365</v>
      </c>
      <c r="V19" s="22">
        <v>21</v>
      </c>
      <c r="W19" s="25">
        <v>2.5</v>
      </c>
      <c r="X19" s="26">
        <f t="shared" si="7"/>
        <v>47480.4</v>
      </c>
      <c r="Y19" s="27">
        <f t="shared" si="8"/>
        <v>9.7087998036990461E-2</v>
      </c>
      <c r="Z19" s="20">
        <f t="shared" si="9"/>
        <v>9.7087998036990459</v>
      </c>
      <c r="AA19" s="22">
        <v>1</v>
      </c>
      <c r="AB19" s="41">
        <v>140</v>
      </c>
      <c r="AC19" s="37">
        <f t="shared" si="10"/>
        <v>0.11794340401513047</v>
      </c>
      <c r="AD19" s="22">
        <v>18</v>
      </c>
      <c r="AE19" s="40">
        <f t="shared" si="11"/>
        <v>118</v>
      </c>
      <c r="AF19" s="15">
        <v>11</v>
      </c>
      <c r="AG19" s="47">
        <f t="shared" si="12"/>
        <v>-4</v>
      </c>
      <c r="AH19" s="15">
        <v>15</v>
      </c>
      <c r="AI19" s="6"/>
      <c r="AJ19" s="6"/>
      <c r="AK19" s="6"/>
      <c r="AL19" s="6"/>
      <c r="AM19" s="6"/>
      <c r="AN19" s="6"/>
    </row>
    <row r="20" spans="1:40" ht="31.5" x14ac:dyDescent="0.25">
      <c r="A20" s="8" t="s">
        <v>1</v>
      </c>
      <c r="B20" s="10">
        <v>8338</v>
      </c>
      <c r="C20" s="10">
        <v>2533</v>
      </c>
      <c r="D20" s="20">
        <f t="shared" si="0"/>
        <v>30.378987766850564</v>
      </c>
      <c r="E20" s="38">
        <v>23</v>
      </c>
      <c r="F20" s="46">
        <v>4</v>
      </c>
      <c r="G20" s="20">
        <f t="shared" si="1"/>
        <v>4.7973135044375149E-2</v>
      </c>
      <c r="H20" s="22">
        <v>5</v>
      </c>
      <c r="I20" s="25">
        <v>3175</v>
      </c>
      <c r="J20" s="20">
        <f t="shared" si="2"/>
        <v>125.34544018949862</v>
      </c>
      <c r="K20" s="22">
        <v>14</v>
      </c>
      <c r="L20" s="25">
        <v>118</v>
      </c>
      <c r="M20" s="20">
        <f t="shared" si="3"/>
        <v>4.6585076983813662</v>
      </c>
      <c r="N20" s="22">
        <v>11</v>
      </c>
      <c r="O20" s="25">
        <v>620</v>
      </c>
      <c r="P20" s="20">
        <f t="shared" si="4"/>
        <v>7.4358359318781488</v>
      </c>
      <c r="Q20" s="22">
        <v>5</v>
      </c>
      <c r="R20" s="25">
        <v>0</v>
      </c>
      <c r="S20" s="20">
        <f t="shared" si="5"/>
        <v>0</v>
      </c>
      <c r="T20" s="22">
        <v>1</v>
      </c>
      <c r="U20" s="20">
        <f t="shared" si="6"/>
        <v>19.527559055118111</v>
      </c>
      <c r="V20" s="22">
        <v>1</v>
      </c>
      <c r="W20" s="25">
        <v>1</v>
      </c>
      <c r="X20" s="26">
        <f t="shared" si="7"/>
        <v>8338</v>
      </c>
      <c r="Y20" s="27">
        <f t="shared" si="8"/>
        <v>1.7049555766851722E-2</v>
      </c>
      <c r="Z20" s="20">
        <f t="shared" si="9"/>
        <v>1.7049555766851723</v>
      </c>
      <c r="AA20" s="22">
        <v>26</v>
      </c>
      <c r="AB20" s="41">
        <v>20</v>
      </c>
      <c r="AC20" s="37">
        <f t="shared" si="10"/>
        <v>0.23986567522187577</v>
      </c>
      <c r="AD20" s="22">
        <v>23</v>
      </c>
      <c r="AE20" s="40">
        <f t="shared" si="11"/>
        <v>109</v>
      </c>
      <c r="AF20" s="15">
        <v>13</v>
      </c>
      <c r="AG20" s="47">
        <f t="shared" si="12"/>
        <v>-3</v>
      </c>
      <c r="AH20" s="15">
        <v>16</v>
      </c>
      <c r="AI20" s="6"/>
      <c r="AJ20" s="6"/>
      <c r="AK20" s="6"/>
      <c r="AL20" s="6"/>
      <c r="AM20" s="6"/>
      <c r="AN20" s="6"/>
    </row>
    <row r="21" spans="1:40" ht="31.5" x14ac:dyDescent="0.25">
      <c r="A21" s="8" t="s">
        <v>20</v>
      </c>
      <c r="B21" s="10">
        <v>42930</v>
      </c>
      <c r="C21" s="10">
        <v>6890</v>
      </c>
      <c r="D21" s="20">
        <f t="shared" si="0"/>
        <v>16.049382716049383</v>
      </c>
      <c r="E21" s="38">
        <v>2</v>
      </c>
      <c r="F21" s="46">
        <v>291</v>
      </c>
      <c r="G21" s="20">
        <f t="shared" si="1"/>
        <v>0.67784765897973454</v>
      </c>
      <c r="H21" s="22">
        <v>17</v>
      </c>
      <c r="I21" s="25">
        <v>7890</v>
      </c>
      <c r="J21" s="20">
        <f t="shared" si="2"/>
        <v>114.51378809869377</v>
      </c>
      <c r="K21" s="22">
        <v>10</v>
      </c>
      <c r="L21" s="25">
        <v>257</v>
      </c>
      <c r="M21" s="20">
        <f t="shared" si="3"/>
        <v>3.7300435413642958</v>
      </c>
      <c r="N21" s="22">
        <v>10</v>
      </c>
      <c r="O21" s="25">
        <v>3680</v>
      </c>
      <c r="P21" s="20">
        <f t="shared" si="4"/>
        <v>8.5720941066853023</v>
      </c>
      <c r="Q21" s="22">
        <v>8</v>
      </c>
      <c r="R21" s="25">
        <v>57</v>
      </c>
      <c r="S21" s="20">
        <f t="shared" si="5"/>
        <v>0.13277428371767994</v>
      </c>
      <c r="T21" s="22">
        <v>15</v>
      </c>
      <c r="U21" s="20">
        <f t="shared" si="6"/>
        <v>46.641318124207856</v>
      </c>
      <c r="V21" s="22">
        <v>22</v>
      </c>
      <c r="W21" s="25">
        <v>1.5</v>
      </c>
      <c r="X21" s="26">
        <f t="shared" si="7"/>
        <v>28620</v>
      </c>
      <c r="Y21" s="27">
        <f t="shared" si="8"/>
        <v>5.8522221881421956E-2</v>
      </c>
      <c r="Z21" s="20">
        <f t="shared" si="9"/>
        <v>5.8522221881421954</v>
      </c>
      <c r="AA21" s="22">
        <v>3</v>
      </c>
      <c r="AB21" s="41">
        <v>59</v>
      </c>
      <c r="AC21" s="37">
        <f t="shared" si="10"/>
        <v>0.13743303051479153</v>
      </c>
      <c r="AD21" s="22">
        <v>19</v>
      </c>
      <c r="AE21" s="40">
        <f t="shared" si="11"/>
        <v>106</v>
      </c>
      <c r="AF21" s="15">
        <v>16</v>
      </c>
      <c r="AG21" s="47">
        <f t="shared" si="12"/>
        <v>-1</v>
      </c>
      <c r="AH21" s="15">
        <v>17</v>
      </c>
      <c r="AI21" s="6"/>
      <c r="AJ21" s="6"/>
      <c r="AK21" s="6"/>
      <c r="AL21" s="6"/>
      <c r="AM21" s="6"/>
      <c r="AN21" s="6"/>
    </row>
    <row r="22" spans="1:40" ht="31.5" x14ac:dyDescent="0.25">
      <c r="A22" s="8" t="s">
        <v>7</v>
      </c>
      <c r="B22" s="10">
        <v>26305</v>
      </c>
      <c r="C22" s="10">
        <v>6959</v>
      </c>
      <c r="D22" s="20">
        <f t="shared" si="0"/>
        <v>26.455046569093327</v>
      </c>
      <c r="E22" s="38">
        <v>15</v>
      </c>
      <c r="F22" s="46">
        <v>-52</v>
      </c>
      <c r="G22" s="20">
        <f t="shared" si="1"/>
        <v>-0.19768104923018437</v>
      </c>
      <c r="H22" s="22">
        <v>3</v>
      </c>
      <c r="I22" s="25">
        <v>6694</v>
      </c>
      <c r="J22" s="20">
        <f t="shared" si="2"/>
        <v>96.191981606552673</v>
      </c>
      <c r="K22" s="22">
        <v>6</v>
      </c>
      <c r="L22" s="25">
        <v>80</v>
      </c>
      <c r="M22" s="20">
        <f t="shared" si="3"/>
        <v>1.1495904583991954</v>
      </c>
      <c r="N22" s="22">
        <v>1</v>
      </c>
      <c r="O22" s="25">
        <v>3491</v>
      </c>
      <c r="P22" s="20">
        <f t="shared" si="4"/>
        <v>13.271241208895649</v>
      </c>
      <c r="Q22" s="22">
        <v>17</v>
      </c>
      <c r="R22" s="25">
        <v>0</v>
      </c>
      <c r="S22" s="20">
        <f t="shared" si="5"/>
        <v>0</v>
      </c>
      <c r="T22" s="22">
        <v>1</v>
      </c>
      <c r="U22" s="20">
        <f t="shared" si="6"/>
        <v>52.151180161338516</v>
      </c>
      <c r="V22" s="22">
        <v>25</v>
      </c>
      <c r="W22" s="25">
        <v>2</v>
      </c>
      <c r="X22" s="26">
        <f t="shared" si="7"/>
        <v>13152.5</v>
      </c>
      <c r="Y22" s="27">
        <f t="shared" si="8"/>
        <v>2.6894253085094418E-2</v>
      </c>
      <c r="Z22" s="20">
        <f t="shared" si="9"/>
        <v>2.6894253085094419</v>
      </c>
      <c r="AA22" s="22">
        <v>19</v>
      </c>
      <c r="AB22" s="41">
        <v>25</v>
      </c>
      <c r="AC22" s="37">
        <f t="shared" si="10"/>
        <v>9.5038965976050188E-2</v>
      </c>
      <c r="AD22" s="22">
        <v>16</v>
      </c>
      <c r="AE22" s="40">
        <f t="shared" si="11"/>
        <v>103</v>
      </c>
      <c r="AF22" s="15">
        <v>7</v>
      </c>
      <c r="AG22" s="47">
        <f t="shared" si="12"/>
        <v>-11</v>
      </c>
      <c r="AH22" s="15">
        <v>18</v>
      </c>
      <c r="AI22" s="6"/>
      <c r="AJ22" s="6"/>
      <c r="AK22" s="6"/>
      <c r="AL22" s="6"/>
      <c r="AM22" s="6"/>
      <c r="AN22" s="6"/>
    </row>
    <row r="23" spans="1:40" ht="31.5" x14ac:dyDescent="0.25">
      <c r="A23" s="8" t="s">
        <v>19</v>
      </c>
      <c r="B23" s="10">
        <v>20998</v>
      </c>
      <c r="C23" s="10">
        <v>4249</v>
      </c>
      <c r="D23" s="20">
        <f t="shared" si="0"/>
        <v>20.235260501000095</v>
      </c>
      <c r="E23" s="38">
        <v>6</v>
      </c>
      <c r="F23" s="46">
        <v>88</v>
      </c>
      <c r="G23" s="20">
        <f t="shared" si="1"/>
        <v>0.41908753214591865</v>
      </c>
      <c r="H23" s="22">
        <v>11</v>
      </c>
      <c r="I23" s="25">
        <v>5721</v>
      </c>
      <c r="J23" s="20">
        <f t="shared" si="2"/>
        <v>134.64344551659212</v>
      </c>
      <c r="K23" s="22">
        <v>18</v>
      </c>
      <c r="L23" s="25">
        <v>314</v>
      </c>
      <c r="M23" s="20">
        <f t="shared" si="3"/>
        <v>7.3899741115556594</v>
      </c>
      <c r="N23" s="22">
        <v>23</v>
      </c>
      <c r="O23" s="25">
        <v>1586</v>
      </c>
      <c r="P23" s="20">
        <f t="shared" si="4"/>
        <v>7.5531002952662156</v>
      </c>
      <c r="Q23" s="22">
        <v>6</v>
      </c>
      <c r="R23" s="25">
        <v>24</v>
      </c>
      <c r="S23" s="20">
        <f t="shared" si="5"/>
        <v>0.11429659967615964</v>
      </c>
      <c r="T23" s="22">
        <v>10</v>
      </c>
      <c r="U23" s="20">
        <f t="shared" si="6"/>
        <v>27.722426149274604</v>
      </c>
      <c r="V23" s="22">
        <v>4</v>
      </c>
      <c r="W23" s="25">
        <v>1</v>
      </c>
      <c r="X23" s="26">
        <f t="shared" si="7"/>
        <v>20998</v>
      </c>
      <c r="Y23" s="27">
        <f t="shared" si="8"/>
        <v>4.2936744062407342E-2</v>
      </c>
      <c r="Z23" s="20">
        <f t="shared" si="9"/>
        <v>4.2936744062407346</v>
      </c>
      <c r="AA23" s="22">
        <v>9</v>
      </c>
      <c r="AB23" s="41">
        <v>10</v>
      </c>
      <c r="AC23" s="37">
        <f t="shared" si="10"/>
        <v>4.7623583198399849E-2</v>
      </c>
      <c r="AD23" s="22">
        <v>8</v>
      </c>
      <c r="AE23" s="40">
        <f t="shared" si="11"/>
        <v>95</v>
      </c>
      <c r="AF23" s="15">
        <v>23</v>
      </c>
      <c r="AG23" s="49">
        <f t="shared" si="12"/>
        <v>4</v>
      </c>
      <c r="AH23" s="15">
        <v>19</v>
      </c>
      <c r="AI23" s="6"/>
      <c r="AJ23" s="6"/>
      <c r="AK23" s="6"/>
      <c r="AL23" s="6"/>
      <c r="AM23" s="6"/>
      <c r="AN23" s="6"/>
    </row>
    <row r="24" spans="1:40" ht="31.5" x14ac:dyDescent="0.25">
      <c r="A24" s="8" t="s">
        <v>26</v>
      </c>
      <c r="B24" s="10">
        <v>743483</v>
      </c>
      <c r="C24" s="10">
        <v>130780</v>
      </c>
      <c r="D24" s="20">
        <f t="shared" si="0"/>
        <v>17.590180273119895</v>
      </c>
      <c r="E24" s="38">
        <v>4</v>
      </c>
      <c r="F24" s="46">
        <v>3658</v>
      </c>
      <c r="G24" s="20">
        <f t="shared" si="1"/>
        <v>0.49200855971151997</v>
      </c>
      <c r="H24" s="22">
        <v>13</v>
      </c>
      <c r="I24" s="25">
        <v>182678</v>
      </c>
      <c r="J24" s="20">
        <f t="shared" si="2"/>
        <v>139.68343783453128</v>
      </c>
      <c r="K24" s="22">
        <v>19</v>
      </c>
      <c r="L24" s="25">
        <v>6108</v>
      </c>
      <c r="M24" s="20">
        <f t="shared" si="3"/>
        <v>4.6704389050313502</v>
      </c>
      <c r="N24" s="22">
        <v>12</v>
      </c>
      <c r="O24" s="25">
        <v>63656</v>
      </c>
      <c r="P24" s="20">
        <f t="shared" si="4"/>
        <v>8.5618635530334934</v>
      </c>
      <c r="Q24" s="22">
        <v>7</v>
      </c>
      <c r="R24" s="25">
        <v>898</v>
      </c>
      <c r="S24" s="20">
        <f t="shared" si="5"/>
        <v>0.1207828558285798</v>
      </c>
      <c r="T24" s="22">
        <v>13</v>
      </c>
      <c r="U24" s="20">
        <f t="shared" si="6"/>
        <v>34.846013203560361</v>
      </c>
      <c r="V24" s="22">
        <v>12</v>
      </c>
      <c r="W24" s="25">
        <v>22</v>
      </c>
      <c r="X24" s="26">
        <f t="shared" si="7"/>
        <v>33794.681818181816</v>
      </c>
      <c r="Y24" s="27">
        <f t="shared" si="8"/>
        <v>6.9103419558899107E-2</v>
      </c>
      <c r="Z24" s="20">
        <f t="shared" si="9"/>
        <v>6.9103419558899111</v>
      </c>
      <c r="AA24" s="22">
        <v>2</v>
      </c>
      <c r="AB24" s="41">
        <v>385</v>
      </c>
      <c r="AC24" s="37">
        <f t="shared" si="10"/>
        <v>5.1783295650337666E-2</v>
      </c>
      <c r="AD24" s="22">
        <v>11</v>
      </c>
      <c r="AE24" s="40">
        <f t="shared" si="11"/>
        <v>93</v>
      </c>
      <c r="AF24" s="15">
        <v>19</v>
      </c>
      <c r="AG24" s="47">
        <f t="shared" si="12"/>
        <v>-1</v>
      </c>
      <c r="AH24" s="15">
        <v>20</v>
      </c>
      <c r="AI24" s="6"/>
      <c r="AJ24" s="6"/>
      <c r="AK24" s="6"/>
      <c r="AL24" s="6"/>
      <c r="AM24" s="6"/>
      <c r="AN24" s="6"/>
    </row>
    <row r="25" spans="1:40" ht="31.5" x14ac:dyDescent="0.25">
      <c r="A25" s="8" t="s">
        <v>3</v>
      </c>
      <c r="B25" s="10">
        <v>9717</v>
      </c>
      <c r="C25" s="10">
        <v>2399</v>
      </c>
      <c r="D25" s="20">
        <f t="shared" si="0"/>
        <v>24.688689924873934</v>
      </c>
      <c r="E25" s="38">
        <v>12</v>
      </c>
      <c r="F25" s="46">
        <v>-18</v>
      </c>
      <c r="G25" s="20">
        <f t="shared" si="1"/>
        <v>-0.18524235875270145</v>
      </c>
      <c r="H25" s="22">
        <v>4</v>
      </c>
      <c r="I25" s="25">
        <v>2823</v>
      </c>
      <c r="J25" s="20">
        <f t="shared" si="2"/>
        <v>117.6740308461859</v>
      </c>
      <c r="K25" s="22">
        <v>12</v>
      </c>
      <c r="L25" s="25">
        <v>86</v>
      </c>
      <c r="M25" s="20">
        <f t="shared" si="3"/>
        <v>3.5848270112546898</v>
      </c>
      <c r="N25" s="22">
        <v>8</v>
      </c>
      <c r="O25" s="25">
        <v>1064</v>
      </c>
      <c r="P25" s="20">
        <f t="shared" si="4"/>
        <v>10.949881650715241</v>
      </c>
      <c r="Q25" s="22">
        <v>13</v>
      </c>
      <c r="R25" s="25">
        <v>2</v>
      </c>
      <c r="S25" s="20">
        <f t="shared" si="5"/>
        <v>2.0582484305855717E-2</v>
      </c>
      <c r="T25" s="22">
        <v>5</v>
      </c>
      <c r="U25" s="20">
        <f t="shared" si="6"/>
        <v>37.690400283386467</v>
      </c>
      <c r="V25" s="22">
        <v>14</v>
      </c>
      <c r="W25" s="25">
        <v>1</v>
      </c>
      <c r="X25" s="26">
        <f t="shared" si="7"/>
        <v>9717</v>
      </c>
      <c r="Y25" s="27">
        <f t="shared" si="8"/>
        <v>1.9869337177560346E-2</v>
      </c>
      <c r="Z25" s="20">
        <f t="shared" si="9"/>
        <v>1.9869337177560347</v>
      </c>
      <c r="AA25" s="22">
        <v>22</v>
      </c>
      <c r="AB25" s="41">
        <v>0</v>
      </c>
      <c r="AC25" s="37">
        <f t="shared" si="10"/>
        <v>0</v>
      </c>
      <c r="AD25" s="22">
        <v>1</v>
      </c>
      <c r="AE25" s="40">
        <f t="shared" si="11"/>
        <v>91</v>
      </c>
      <c r="AF25" s="15">
        <v>17</v>
      </c>
      <c r="AG25" s="47">
        <f t="shared" si="12"/>
        <v>-4</v>
      </c>
      <c r="AH25" s="15">
        <v>21</v>
      </c>
      <c r="AI25" s="6"/>
      <c r="AJ25" s="6"/>
      <c r="AK25" s="6"/>
      <c r="AL25" s="6"/>
      <c r="AM25" s="6"/>
      <c r="AN25" s="6"/>
    </row>
    <row r="26" spans="1:40" ht="31.5" x14ac:dyDescent="0.25">
      <c r="A26" s="8" t="s">
        <v>31</v>
      </c>
      <c r="B26" s="10">
        <v>23207</v>
      </c>
      <c r="C26" s="10">
        <v>5946</v>
      </c>
      <c r="D26" s="20">
        <f t="shared" si="0"/>
        <v>25.621579695781442</v>
      </c>
      <c r="E26" s="38">
        <v>14</v>
      </c>
      <c r="F26" s="46">
        <v>29</v>
      </c>
      <c r="G26" s="20">
        <f t="shared" si="1"/>
        <v>0.12496229585900805</v>
      </c>
      <c r="H26" s="22">
        <v>6</v>
      </c>
      <c r="I26" s="25">
        <v>5722</v>
      </c>
      <c r="J26" s="20">
        <f t="shared" si="2"/>
        <v>96.232761520349825</v>
      </c>
      <c r="K26" s="22">
        <v>7</v>
      </c>
      <c r="L26" s="25">
        <v>218</v>
      </c>
      <c r="M26" s="20">
        <f t="shared" si="3"/>
        <v>3.6663303060881267</v>
      </c>
      <c r="N26" s="22">
        <v>9</v>
      </c>
      <c r="O26" s="25">
        <v>2502</v>
      </c>
      <c r="P26" s="20">
        <f t="shared" si="4"/>
        <v>10.781229801353041</v>
      </c>
      <c r="Q26" s="22">
        <v>12</v>
      </c>
      <c r="R26" s="25">
        <v>25</v>
      </c>
      <c r="S26" s="20">
        <f t="shared" si="5"/>
        <v>0.10772611711983454</v>
      </c>
      <c r="T26" s="22">
        <v>10</v>
      </c>
      <c r="U26" s="20">
        <f t="shared" si="6"/>
        <v>43.725969940580214</v>
      </c>
      <c r="V26" s="22">
        <v>18</v>
      </c>
      <c r="W26" s="25">
        <v>1</v>
      </c>
      <c r="X26" s="26">
        <f t="shared" si="7"/>
        <v>23207</v>
      </c>
      <c r="Y26" s="27">
        <f t="shared" si="8"/>
        <v>4.7453710803709269E-2</v>
      </c>
      <c r="Z26" s="20">
        <f t="shared" si="9"/>
        <v>4.7453710803709273</v>
      </c>
      <c r="AA26" s="22">
        <v>6</v>
      </c>
      <c r="AB26" s="41">
        <v>5</v>
      </c>
      <c r="AC26" s="37">
        <f t="shared" si="10"/>
        <v>2.1545223423966905E-2</v>
      </c>
      <c r="AD26" s="22">
        <v>4</v>
      </c>
      <c r="AE26" s="40">
        <f t="shared" si="11"/>
        <v>86</v>
      </c>
      <c r="AF26" s="15">
        <v>14</v>
      </c>
      <c r="AG26" s="47">
        <f t="shared" si="12"/>
        <v>-8</v>
      </c>
      <c r="AH26" s="15">
        <v>22</v>
      </c>
      <c r="AI26" s="6"/>
      <c r="AJ26" s="6"/>
      <c r="AK26" s="6"/>
      <c r="AL26" s="6"/>
      <c r="AM26" s="6"/>
      <c r="AN26" s="6"/>
    </row>
    <row r="27" spans="1:40" ht="31.5" x14ac:dyDescent="0.25">
      <c r="A27" s="8" t="s">
        <v>28</v>
      </c>
      <c r="B27" s="10">
        <v>37158</v>
      </c>
      <c r="C27" s="10">
        <v>6363</v>
      </c>
      <c r="D27" s="20">
        <f t="shared" si="0"/>
        <v>17.124172452769258</v>
      </c>
      <c r="E27" s="38">
        <v>3</v>
      </c>
      <c r="F27" s="46">
        <v>696</v>
      </c>
      <c r="G27" s="20">
        <f t="shared" si="1"/>
        <v>1.8730825125141288</v>
      </c>
      <c r="H27" s="22">
        <v>23</v>
      </c>
      <c r="I27" s="25">
        <v>4113</v>
      </c>
      <c r="J27" s="20">
        <f t="shared" si="2"/>
        <v>64.639321074964641</v>
      </c>
      <c r="K27" s="22">
        <v>1</v>
      </c>
      <c r="L27" s="25">
        <v>193</v>
      </c>
      <c r="M27" s="20">
        <f t="shared" si="3"/>
        <v>3.0331604589030334</v>
      </c>
      <c r="N27" s="22">
        <v>5</v>
      </c>
      <c r="O27" s="25">
        <v>2309</v>
      </c>
      <c r="P27" s="20">
        <f t="shared" si="4"/>
        <v>6.2140050594757525</v>
      </c>
      <c r="Q27" s="22">
        <v>3</v>
      </c>
      <c r="R27" s="25">
        <v>53</v>
      </c>
      <c r="S27" s="20">
        <f t="shared" si="5"/>
        <v>0.14263415684374831</v>
      </c>
      <c r="T27" s="22">
        <v>17</v>
      </c>
      <c r="U27" s="20">
        <f t="shared" si="6"/>
        <v>56.139071237539504</v>
      </c>
      <c r="V27" s="22">
        <v>26</v>
      </c>
      <c r="W27" s="25">
        <v>1.5</v>
      </c>
      <c r="X27" s="26">
        <f t="shared" si="7"/>
        <v>24772</v>
      </c>
      <c r="Y27" s="27">
        <f t="shared" si="8"/>
        <v>5.0653825312599043E-2</v>
      </c>
      <c r="Z27" s="20">
        <f t="shared" si="9"/>
        <v>5.0653825312599041</v>
      </c>
      <c r="AA27" s="22">
        <v>4</v>
      </c>
      <c r="AB27" s="41">
        <v>2</v>
      </c>
      <c r="AC27" s="37">
        <f t="shared" si="10"/>
        <v>5.3824210129716343E-3</v>
      </c>
      <c r="AD27" s="22">
        <v>2</v>
      </c>
      <c r="AE27" s="40">
        <f t="shared" si="11"/>
        <v>84</v>
      </c>
      <c r="AF27" s="15">
        <v>26</v>
      </c>
      <c r="AG27" s="49">
        <f t="shared" si="12"/>
        <v>3</v>
      </c>
      <c r="AH27" s="15">
        <v>23</v>
      </c>
      <c r="AI27" s="6"/>
      <c r="AJ27" s="6"/>
      <c r="AK27" s="6"/>
      <c r="AL27" s="6"/>
      <c r="AM27" s="6"/>
      <c r="AN27" s="6"/>
    </row>
    <row r="28" spans="1:40" ht="31.5" x14ac:dyDescent="0.25">
      <c r="A28" s="8" t="s">
        <v>15</v>
      </c>
      <c r="B28" s="10">
        <v>18244</v>
      </c>
      <c r="C28" s="10">
        <v>3471</v>
      </c>
      <c r="D28" s="20">
        <f t="shared" si="0"/>
        <v>19.025433019074764</v>
      </c>
      <c r="E28" s="38">
        <v>5</v>
      </c>
      <c r="F28" s="46">
        <v>92</v>
      </c>
      <c r="G28" s="20">
        <f t="shared" si="1"/>
        <v>0.50427537820653368</v>
      </c>
      <c r="H28" s="22">
        <v>14</v>
      </c>
      <c r="I28" s="25">
        <v>4037</v>
      </c>
      <c r="J28" s="20">
        <f t="shared" si="2"/>
        <v>116.30653990204551</v>
      </c>
      <c r="K28" s="22">
        <v>11</v>
      </c>
      <c r="L28" s="25">
        <v>99</v>
      </c>
      <c r="M28" s="20">
        <f t="shared" si="3"/>
        <v>2.8522039757994815</v>
      </c>
      <c r="N28" s="22">
        <v>4</v>
      </c>
      <c r="O28" s="25">
        <v>1325</v>
      </c>
      <c r="P28" s="20">
        <f t="shared" si="4"/>
        <v>7.2626616969962727</v>
      </c>
      <c r="Q28" s="22">
        <v>4</v>
      </c>
      <c r="R28" s="25">
        <v>12</v>
      </c>
      <c r="S28" s="20">
        <f t="shared" si="5"/>
        <v>6.5775049331287E-2</v>
      </c>
      <c r="T28" s="22">
        <v>8</v>
      </c>
      <c r="U28" s="20">
        <f t="shared" si="6"/>
        <v>32.821402031211292</v>
      </c>
      <c r="V28" s="22">
        <v>9</v>
      </c>
      <c r="W28" s="25">
        <v>1</v>
      </c>
      <c r="X28" s="26">
        <f t="shared" si="7"/>
        <v>18244</v>
      </c>
      <c r="Y28" s="27">
        <f t="shared" si="8"/>
        <v>3.730536044740259E-2</v>
      </c>
      <c r="Z28" s="20">
        <f t="shared" si="9"/>
        <v>3.7305360447402589</v>
      </c>
      <c r="AA28" s="22">
        <v>15</v>
      </c>
      <c r="AB28" s="41">
        <v>9</v>
      </c>
      <c r="AC28" s="37">
        <f t="shared" si="10"/>
        <v>4.9331286998465243E-2</v>
      </c>
      <c r="AD28" s="22">
        <v>9</v>
      </c>
      <c r="AE28" s="40">
        <f t="shared" si="11"/>
        <v>79</v>
      </c>
      <c r="AF28" s="15">
        <v>20</v>
      </c>
      <c r="AG28" s="47">
        <f t="shared" si="12"/>
        <v>-4</v>
      </c>
      <c r="AH28" s="15">
        <v>24</v>
      </c>
      <c r="AI28" s="6"/>
      <c r="AJ28" s="6"/>
      <c r="AK28" s="6"/>
      <c r="AL28" s="6"/>
      <c r="AM28" s="6"/>
      <c r="AN28" s="6"/>
    </row>
    <row r="29" spans="1:40" ht="31.5" x14ac:dyDescent="0.25">
      <c r="A29" s="8" t="s">
        <v>6</v>
      </c>
      <c r="B29" s="10">
        <v>22957</v>
      </c>
      <c r="C29" s="10">
        <v>3157</v>
      </c>
      <c r="D29" s="20">
        <f t="shared" si="0"/>
        <v>13.751796837565882</v>
      </c>
      <c r="E29" s="38">
        <v>1</v>
      </c>
      <c r="F29" s="46">
        <v>107</v>
      </c>
      <c r="G29" s="20">
        <f t="shared" si="1"/>
        <v>0.46608877466567933</v>
      </c>
      <c r="H29" s="22">
        <v>12</v>
      </c>
      <c r="I29" s="25">
        <v>2671</v>
      </c>
      <c r="J29" s="20">
        <f t="shared" si="2"/>
        <v>84.605638264174857</v>
      </c>
      <c r="K29" s="22">
        <v>4</v>
      </c>
      <c r="L29" s="25">
        <v>148</v>
      </c>
      <c r="M29" s="20">
        <f t="shared" si="3"/>
        <v>4.6879949318973715</v>
      </c>
      <c r="N29" s="22">
        <v>13</v>
      </c>
      <c r="O29" s="25">
        <v>1152</v>
      </c>
      <c r="P29" s="20">
        <f t="shared" si="4"/>
        <v>5.0180772749052576</v>
      </c>
      <c r="Q29" s="22">
        <v>1</v>
      </c>
      <c r="R29" s="25">
        <v>1</v>
      </c>
      <c r="S29" s="20">
        <f t="shared" si="5"/>
        <v>4.3559698566885919E-3</v>
      </c>
      <c r="T29" s="22">
        <v>1</v>
      </c>
      <c r="U29" s="20">
        <f t="shared" si="6"/>
        <v>43.129913889928865</v>
      </c>
      <c r="V29" s="22">
        <v>16</v>
      </c>
      <c r="W29" s="25">
        <v>1</v>
      </c>
      <c r="X29" s="26">
        <f t="shared" si="7"/>
        <v>22957</v>
      </c>
      <c r="Y29" s="27">
        <f t="shared" si="8"/>
        <v>4.6942510402928156E-2</v>
      </c>
      <c r="Z29" s="20">
        <f t="shared" si="9"/>
        <v>4.6942510402928157</v>
      </c>
      <c r="AA29" s="22">
        <v>8</v>
      </c>
      <c r="AB29" s="41">
        <v>7</v>
      </c>
      <c r="AC29" s="37">
        <f t="shared" si="10"/>
        <v>3.0491788996820143E-2</v>
      </c>
      <c r="AD29" s="22">
        <v>5</v>
      </c>
      <c r="AE29" s="40">
        <f t="shared" si="11"/>
        <v>61</v>
      </c>
      <c r="AF29" s="15">
        <v>24</v>
      </c>
      <c r="AG29" s="47">
        <f t="shared" si="12"/>
        <v>-1</v>
      </c>
      <c r="AH29" s="15">
        <v>25</v>
      </c>
      <c r="AI29" s="6"/>
      <c r="AJ29" s="6"/>
      <c r="AK29" s="6"/>
      <c r="AL29" s="6"/>
      <c r="AM29" s="6"/>
      <c r="AN29" s="6"/>
    </row>
    <row r="30" spans="1:40" ht="31.5" x14ac:dyDescent="0.25">
      <c r="A30" s="8" t="s">
        <v>18</v>
      </c>
      <c r="B30" s="10">
        <v>12983</v>
      </c>
      <c r="C30" s="10">
        <v>2704</v>
      </c>
      <c r="D30" s="20">
        <f t="shared" si="0"/>
        <v>20.827235615805286</v>
      </c>
      <c r="E30" s="38">
        <v>7</v>
      </c>
      <c r="F30" s="46">
        <v>45</v>
      </c>
      <c r="G30" s="20">
        <f t="shared" si="1"/>
        <v>0.34660710159439267</v>
      </c>
      <c r="H30" s="22">
        <v>8</v>
      </c>
      <c r="I30" s="25">
        <v>2213</v>
      </c>
      <c r="J30" s="20">
        <f t="shared" si="2"/>
        <v>81.841715976331358</v>
      </c>
      <c r="K30" s="22">
        <v>2</v>
      </c>
      <c r="L30" s="25">
        <v>45</v>
      </c>
      <c r="M30" s="20">
        <f t="shared" si="3"/>
        <v>1.6642011834319528</v>
      </c>
      <c r="N30" s="22">
        <v>2</v>
      </c>
      <c r="O30" s="25">
        <v>713</v>
      </c>
      <c r="P30" s="20">
        <f t="shared" si="4"/>
        <v>5.4917969652622665</v>
      </c>
      <c r="Q30" s="22">
        <v>2</v>
      </c>
      <c r="R30" s="25">
        <v>0</v>
      </c>
      <c r="S30" s="20">
        <f t="shared" si="5"/>
        <v>0</v>
      </c>
      <c r="T30" s="22">
        <v>1</v>
      </c>
      <c r="U30" s="20">
        <f t="shared" si="6"/>
        <v>32.218707636692272</v>
      </c>
      <c r="V30" s="22">
        <v>8</v>
      </c>
      <c r="W30" s="25">
        <v>1</v>
      </c>
      <c r="X30" s="26">
        <f t="shared" si="7"/>
        <v>12983</v>
      </c>
      <c r="Y30" s="27">
        <f t="shared" si="8"/>
        <v>2.6547659213364824E-2</v>
      </c>
      <c r="Z30" s="20">
        <f t="shared" si="9"/>
        <v>2.6547659213364825</v>
      </c>
      <c r="AA30" s="22">
        <v>20</v>
      </c>
      <c r="AB30" s="41">
        <v>1</v>
      </c>
      <c r="AC30" s="37">
        <f t="shared" si="10"/>
        <v>7.7023800354309481E-3</v>
      </c>
      <c r="AD30" s="22">
        <v>3</v>
      </c>
      <c r="AE30" s="40">
        <f t="shared" si="11"/>
        <v>53</v>
      </c>
      <c r="AF30" s="15">
        <v>25</v>
      </c>
      <c r="AG30" s="47">
        <f t="shared" si="12"/>
        <v>-1</v>
      </c>
      <c r="AH30" s="15">
        <v>26</v>
      </c>
      <c r="AI30" s="6"/>
      <c r="AJ30" s="6"/>
      <c r="AK30" s="6"/>
      <c r="AL30" s="6"/>
      <c r="AM30" s="6"/>
      <c r="AN30" s="6"/>
    </row>
    <row r="31" spans="1:40" s="33" customFormat="1" ht="15.75" x14ac:dyDescent="0.25">
      <c r="A31" s="42"/>
      <c r="B31" s="35"/>
      <c r="C31" s="35">
        <f>SUM(C5:C30)</f>
        <v>298198</v>
      </c>
      <c r="D31" s="35"/>
      <c r="E31" s="35"/>
      <c r="F31" s="35">
        <f>SUM(F5:F30)</f>
        <v>7280</v>
      </c>
      <c r="G31" s="35"/>
      <c r="H31" s="35"/>
      <c r="I31" s="35">
        <f>SUM(I5:I30)</f>
        <v>390025</v>
      </c>
      <c r="J31" s="35"/>
      <c r="K31" s="35"/>
      <c r="L31" s="35">
        <f>SUM(L5:L30)</f>
        <v>15024</v>
      </c>
      <c r="M31" s="35"/>
      <c r="N31" s="35"/>
      <c r="O31" s="35">
        <f>SUM(O5:O30)</f>
        <v>146591</v>
      </c>
      <c r="P31" s="35"/>
      <c r="Q31" s="35"/>
      <c r="R31" s="35">
        <f>SUM(R5:R30)</f>
        <v>2689</v>
      </c>
      <c r="S31" s="35"/>
      <c r="T31" s="35"/>
      <c r="U31" s="35"/>
      <c r="V31" s="35"/>
      <c r="W31" s="35">
        <f>SUM(W5:W30)</f>
        <v>55</v>
      </c>
      <c r="X31" s="36">
        <f>SUM(X5:X30)</f>
        <v>489045.48181818181</v>
      </c>
      <c r="Y31" s="36"/>
      <c r="Z31" s="35"/>
      <c r="AA31" s="35"/>
      <c r="AB31" s="35">
        <f>SUM(AB5:AB30)</f>
        <v>1035</v>
      </c>
      <c r="AC31" s="35"/>
      <c r="AD31" s="35"/>
      <c r="AE31" s="35"/>
      <c r="AF31" s="43"/>
      <c r="AG31" s="43"/>
      <c r="AH31" s="48"/>
      <c r="AI31" s="32"/>
      <c r="AJ31" s="32"/>
      <c r="AK31" s="32"/>
      <c r="AL31" s="32"/>
      <c r="AM31" s="32"/>
      <c r="AN31" s="32"/>
    </row>
    <row r="32" spans="1:40" s="33" customFormat="1" ht="18" customHeight="1" x14ac:dyDescent="0.25">
      <c r="A32" s="32"/>
      <c r="B32" s="43">
        <f>SUM(B5:B31)</f>
        <v>1415225</v>
      </c>
      <c r="C32" s="31">
        <f>SUM(C5:C31)</f>
        <v>596396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2"/>
      <c r="AI32" s="32"/>
      <c r="AJ32" s="32"/>
      <c r="AK32" s="32"/>
      <c r="AL32" s="32"/>
      <c r="AM32" s="32"/>
      <c r="AN32" s="32"/>
    </row>
    <row r="33" spans="1:40" s="33" customFormat="1" x14ac:dyDescent="0.25">
      <c r="A33" s="32"/>
      <c r="B33" s="31">
        <f>SUM(B5:B32)</f>
        <v>2830450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2"/>
      <c r="AI33" s="32"/>
      <c r="AJ33" s="32"/>
      <c r="AK33" s="32"/>
      <c r="AL33" s="32"/>
      <c r="AM33" s="32"/>
      <c r="AN33" s="32"/>
    </row>
    <row r="34" spans="1:40" x14ac:dyDescent="0.25">
      <c r="A34" s="29"/>
      <c r="B34" s="34"/>
      <c r="C34" s="34"/>
      <c r="D34" s="34"/>
      <c r="E34" s="34"/>
      <c r="F34" s="34"/>
      <c r="G34" s="34"/>
      <c r="H34" s="11"/>
      <c r="I34" s="34"/>
      <c r="J34" s="34"/>
      <c r="K34" s="11"/>
      <c r="L34" s="34"/>
      <c r="M34" s="34"/>
      <c r="N34" s="11"/>
      <c r="O34" s="34"/>
      <c r="P34" s="34"/>
      <c r="Q34" s="11"/>
      <c r="R34" s="34"/>
      <c r="S34" s="34"/>
      <c r="T34" s="11"/>
      <c r="U34" s="34"/>
      <c r="V34" s="11"/>
      <c r="W34" s="34"/>
      <c r="X34" s="34"/>
      <c r="Y34" s="34"/>
      <c r="Z34" s="34"/>
      <c r="AA34" s="11"/>
      <c r="AB34" s="16"/>
      <c r="AC34" s="16"/>
      <c r="AD34" s="11"/>
      <c r="AE34" s="11"/>
      <c r="AF34" s="30"/>
      <c r="AG34" s="31"/>
      <c r="AH34" s="6"/>
      <c r="AI34" s="6"/>
      <c r="AJ34" s="6"/>
      <c r="AK34" s="6"/>
      <c r="AL34" s="6"/>
      <c r="AM34" s="6"/>
      <c r="AN34" s="6"/>
    </row>
    <row r="35" spans="1:40" x14ac:dyDescent="0.25">
      <c r="A35" s="6"/>
      <c r="B35" s="12"/>
      <c r="C35" s="12"/>
      <c r="D35" s="16"/>
      <c r="E35" s="16"/>
      <c r="F35" s="16"/>
      <c r="G35" s="16"/>
      <c r="H35" s="23"/>
      <c r="I35" s="16"/>
      <c r="J35" s="16"/>
      <c r="K35" s="23"/>
      <c r="L35" s="16"/>
      <c r="M35" s="16"/>
      <c r="N35" s="23"/>
      <c r="O35" s="16"/>
      <c r="P35" s="16"/>
      <c r="Q35" s="23"/>
      <c r="R35" s="16"/>
      <c r="S35" s="16"/>
      <c r="T35" s="23"/>
      <c r="U35" s="16"/>
      <c r="V35" s="23"/>
      <c r="W35" s="16"/>
      <c r="X35" s="16"/>
      <c r="Y35" s="16"/>
      <c r="Z35" s="16"/>
      <c r="AA35" s="23"/>
      <c r="AB35" s="16"/>
      <c r="AC35" s="16"/>
      <c r="AD35" s="23"/>
      <c r="AE35" s="11"/>
      <c r="AF35" s="16"/>
      <c r="AG35" s="23"/>
      <c r="AH35" s="6"/>
      <c r="AI35" s="6"/>
      <c r="AJ35" s="6"/>
      <c r="AK35" s="6"/>
      <c r="AL35" s="6"/>
      <c r="AM35" s="6"/>
      <c r="AN35" s="6"/>
    </row>
    <row r="36" spans="1:40" x14ac:dyDescent="0.25">
      <c r="A36" s="6"/>
      <c r="B36" s="12"/>
      <c r="C36" s="12"/>
      <c r="D36" s="16"/>
      <c r="E36" s="16"/>
      <c r="F36" s="16"/>
      <c r="G36" s="16"/>
      <c r="H36" s="23"/>
      <c r="I36" s="16"/>
      <c r="J36" s="16"/>
      <c r="K36" s="23"/>
      <c r="L36" s="16"/>
      <c r="M36" s="16"/>
      <c r="N36" s="23"/>
      <c r="O36" s="16"/>
      <c r="P36" s="16"/>
      <c r="Q36" s="23"/>
      <c r="R36" s="16"/>
      <c r="S36" s="16"/>
      <c r="T36" s="23"/>
      <c r="U36" s="16"/>
      <c r="V36" s="23"/>
      <c r="W36" s="16"/>
      <c r="X36" s="16"/>
      <c r="Y36" s="16"/>
      <c r="Z36" s="16"/>
      <c r="AA36" s="23"/>
      <c r="AB36" s="16"/>
      <c r="AC36" s="16"/>
      <c r="AD36" s="23"/>
      <c r="AE36" s="11"/>
    </row>
    <row r="37" spans="1:40" x14ac:dyDescent="0.25">
      <c r="A37" s="6"/>
      <c r="B37" s="12"/>
      <c r="C37" s="12"/>
      <c r="D37" s="16"/>
      <c r="E37" s="16"/>
      <c r="F37" s="16"/>
      <c r="G37" s="16"/>
      <c r="H37" s="23"/>
      <c r="I37" s="16"/>
      <c r="J37" s="16"/>
      <c r="K37" s="23"/>
      <c r="L37" s="16"/>
      <c r="M37" s="16"/>
      <c r="N37" s="23"/>
      <c r="O37" s="16"/>
      <c r="P37" s="16"/>
      <c r="Q37" s="23"/>
      <c r="R37" s="16"/>
      <c r="S37" s="16"/>
      <c r="T37" s="23"/>
      <c r="U37" s="16"/>
      <c r="V37" s="23"/>
      <c r="W37" s="16"/>
      <c r="X37" s="16"/>
      <c r="Y37" s="16"/>
      <c r="Z37" s="16"/>
      <c r="AA37" s="23"/>
      <c r="AB37" s="16"/>
      <c r="AC37" s="16"/>
      <c r="AD37" s="23"/>
      <c r="AE37" s="11"/>
    </row>
    <row r="38" spans="1:40" x14ac:dyDescent="0.25">
      <c r="A38" s="6"/>
      <c r="B38" s="12"/>
      <c r="C38" s="12"/>
      <c r="D38" s="16"/>
      <c r="E38" s="16"/>
      <c r="F38" s="16"/>
      <c r="G38" s="16"/>
      <c r="H38" s="23"/>
      <c r="I38" s="16"/>
      <c r="J38" s="16"/>
      <c r="K38" s="23"/>
      <c r="L38" s="16"/>
      <c r="M38" s="16"/>
      <c r="N38" s="23"/>
      <c r="O38" s="16"/>
      <c r="P38" s="16"/>
      <c r="Q38" s="23"/>
      <c r="R38" s="16"/>
      <c r="S38" s="16"/>
      <c r="T38" s="23"/>
      <c r="U38" s="16"/>
      <c r="V38" s="23"/>
      <c r="W38" s="16"/>
      <c r="X38" s="16"/>
      <c r="Y38" s="16"/>
      <c r="Z38" s="16"/>
      <c r="AA38" s="23"/>
      <c r="AB38" s="16"/>
      <c r="AC38" s="16"/>
      <c r="AD38" s="23"/>
      <c r="AE38" s="11"/>
    </row>
    <row r="39" spans="1:40" x14ac:dyDescent="0.25">
      <c r="A39" s="6"/>
      <c r="B39" s="12"/>
      <c r="C39" s="12"/>
      <c r="D39" s="16"/>
      <c r="E39" s="16"/>
      <c r="F39" s="16"/>
      <c r="G39" s="16"/>
      <c r="H39" s="23"/>
      <c r="I39" s="16"/>
      <c r="J39" s="16"/>
      <c r="K39" s="23"/>
      <c r="L39" s="16"/>
      <c r="M39" s="16"/>
      <c r="N39" s="23"/>
      <c r="O39" s="16"/>
      <c r="P39" s="16"/>
      <c r="Q39" s="23"/>
      <c r="R39" s="16"/>
      <c r="S39" s="16"/>
      <c r="T39" s="23"/>
      <c r="U39" s="16"/>
      <c r="V39" s="23"/>
      <c r="W39" s="16"/>
      <c r="X39" s="16"/>
      <c r="Y39" s="16"/>
      <c r="Z39" s="16"/>
      <c r="AA39" s="23"/>
      <c r="AB39" s="16"/>
      <c r="AC39" s="16"/>
      <c r="AD39" s="23"/>
      <c r="AE39" s="11"/>
    </row>
    <row r="40" spans="1:40" x14ac:dyDescent="0.25">
      <c r="A40" s="6"/>
      <c r="B40" s="12"/>
      <c r="C40" s="12"/>
      <c r="D40" s="16"/>
      <c r="E40" s="16"/>
      <c r="F40" s="16"/>
      <c r="G40" s="16"/>
      <c r="H40" s="23"/>
      <c r="I40" s="16"/>
      <c r="J40" s="16"/>
      <c r="K40" s="23"/>
      <c r="L40" s="16"/>
      <c r="M40" s="16"/>
      <c r="N40" s="23"/>
      <c r="O40" s="16"/>
      <c r="P40" s="16"/>
      <c r="Q40" s="23"/>
      <c r="R40" s="16"/>
      <c r="S40" s="16"/>
      <c r="T40" s="23"/>
      <c r="U40" s="16"/>
      <c r="V40" s="23"/>
      <c r="W40" s="16"/>
      <c r="X40" s="16"/>
      <c r="Y40" s="16"/>
      <c r="Z40" s="16"/>
      <c r="AA40" s="23"/>
      <c r="AB40" s="16"/>
      <c r="AC40" s="16"/>
      <c r="AD40" s="23"/>
      <c r="AE40" s="11"/>
    </row>
    <row r="41" spans="1:40" x14ac:dyDescent="0.25">
      <c r="A41" s="6"/>
      <c r="B41" s="12"/>
      <c r="C41" s="12"/>
      <c r="D41" s="16"/>
      <c r="E41" s="16"/>
      <c r="F41" s="16"/>
      <c r="G41" s="16"/>
      <c r="H41" s="23"/>
      <c r="I41" s="16"/>
      <c r="J41" s="16"/>
      <c r="K41" s="23"/>
      <c r="L41" s="16"/>
      <c r="M41" s="16"/>
      <c r="N41" s="23"/>
      <c r="O41" s="16"/>
      <c r="P41" s="16"/>
      <c r="Q41" s="23"/>
      <c r="R41" s="16"/>
      <c r="S41" s="16"/>
      <c r="T41" s="23"/>
      <c r="U41" s="16"/>
      <c r="V41" s="23"/>
      <c r="W41" s="16"/>
      <c r="X41" s="16"/>
      <c r="Y41" s="16"/>
      <c r="Z41" s="16"/>
      <c r="AA41" s="23"/>
      <c r="AB41" s="16"/>
      <c r="AC41" s="16"/>
      <c r="AD41" s="23"/>
      <c r="AE41" s="11"/>
    </row>
    <row r="42" spans="1:40" x14ac:dyDescent="0.25">
      <c r="A42" s="6"/>
      <c r="B42" s="12"/>
      <c r="C42" s="12"/>
      <c r="D42" s="16"/>
      <c r="E42" s="16"/>
      <c r="F42" s="16"/>
      <c r="G42" s="16"/>
      <c r="H42" s="23"/>
      <c r="I42" s="16"/>
      <c r="J42" s="16"/>
      <c r="K42" s="23"/>
      <c r="L42" s="16"/>
      <c r="M42" s="16"/>
      <c r="N42" s="23"/>
      <c r="O42" s="16"/>
      <c r="P42" s="16"/>
      <c r="Q42" s="23"/>
      <c r="R42" s="16"/>
      <c r="S42" s="16"/>
      <c r="T42" s="23"/>
      <c r="U42" s="16"/>
      <c r="V42" s="23"/>
      <c r="W42" s="16"/>
      <c r="X42" s="16"/>
      <c r="Y42" s="16"/>
      <c r="Z42" s="16"/>
      <c r="AA42" s="23"/>
      <c r="AB42" s="16"/>
      <c r="AC42" s="16"/>
      <c r="AD42" s="23"/>
      <c r="AE42" s="11"/>
    </row>
    <row r="43" spans="1:40" x14ac:dyDescent="0.25">
      <c r="A43" s="6"/>
      <c r="B43" s="12"/>
      <c r="C43" s="12"/>
      <c r="D43" s="16"/>
      <c r="E43" s="16"/>
      <c r="F43" s="16"/>
      <c r="G43" s="16"/>
      <c r="H43" s="23"/>
      <c r="I43" s="16"/>
      <c r="J43" s="16"/>
      <c r="K43" s="23"/>
      <c r="L43" s="16"/>
      <c r="M43" s="16"/>
      <c r="N43" s="23"/>
      <c r="O43" s="16"/>
      <c r="P43" s="16"/>
      <c r="Q43" s="23"/>
      <c r="R43" s="16"/>
      <c r="S43" s="16"/>
      <c r="T43" s="23"/>
      <c r="U43" s="16"/>
      <c r="V43" s="23"/>
      <c r="W43" s="16"/>
      <c r="X43" s="16"/>
      <c r="Y43" s="16"/>
      <c r="Z43" s="16"/>
      <c r="AA43" s="23"/>
      <c r="AB43" s="16"/>
      <c r="AC43" s="16"/>
      <c r="AD43" s="23"/>
      <c r="AE43" s="11"/>
    </row>
    <row r="44" spans="1:40" x14ac:dyDescent="0.25">
      <c r="A44" s="6"/>
      <c r="B44" s="12"/>
      <c r="C44" s="12"/>
      <c r="D44" s="16"/>
      <c r="E44" s="16"/>
      <c r="F44" s="16"/>
      <c r="G44" s="16"/>
      <c r="H44" s="23"/>
      <c r="I44" s="16"/>
      <c r="J44" s="16"/>
      <c r="K44" s="23"/>
      <c r="L44" s="16"/>
      <c r="M44" s="16"/>
      <c r="N44" s="23"/>
      <c r="O44" s="16"/>
      <c r="P44" s="16"/>
      <c r="Q44" s="23"/>
      <c r="R44" s="16"/>
      <c r="S44" s="16"/>
      <c r="T44" s="23"/>
      <c r="U44" s="16"/>
      <c r="V44" s="23"/>
      <c r="W44" s="16"/>
      <c r="X44" s="16"/>
      <c r="Y44" s="16"/>
      <c r="Z44" s="16"/>
      <c r="AA44" s="23"/>
      <c r="AB44" s="16"/>
      <c r="AC44" s="16"/>
      <c r="AD44" s="23"/>
      <c r="AE44" s="11"/>
    </row>
    <row r="45" spans="1:40" x14ac:dyDescent="0.25">
      <c r="A45" s="6"/>
      <c r="B45" s="12"/>
      <c r="C45" s="12"/>
      <c r="D45" s="16"/>
      <c r="E45" s="16"/>
      <c r="F45" s="16"/>
      <c r="G45" s="16"/>
      <c r="H45" s="23"/>
      <c r="I45" s="16"/>
      <c r="J45" s="16"/>
      <c r="K45" s="23"/>
      <c r="L45" s="16"/>
      <c r="M45" s="16"/>
      <c r="N45" s="23"/>
      <c r="O45" s="16"/>
      <c r="P45" s="16"/>
      <c r="Q45" s="23"/>
      <c r="R45" s="16"/>
      <c r="S45" s="16"/>
      <c r="T45" s="23"/>
      <c r="U45" s="16"/>
      <c r="V45" s="23"/>
      <c r="W45" s="16"/>
      <c r="X45" s="16"/>
      <c r="Y45" s="16"/>
      <c r="Z45" s="16"/>
      <c r="AA45" s="23"/>
      <c r="AB45" s="16"/>
      <c r="AC45" s="16"/>
      <c r="AD45" s="23"/>
      <c r="AE45" s="11"/>
    </row>
    <row r="46" spans="1:40" x14ac:dyDescent="0.25">
      <c r="A46" s="6"/>
      <c r="B46" s="12"/>
      <c r="C46" s="12"/>
      <c r="D46" s="16"/>
      <c r="E46" s="16"/>
      <c r="F46" s="16"/>
      <c r="G46" s="16"/>
      <c r="H46" s="23"/>
      <c r="I46" s="16"/>
      <c r="J46" s="16"/>
      <c r="K46" s="23"/>
      <c r="L46" s="16"/>
      <c r="M46" s="16"/>
      <c r="N46" s="23"/>
      <c r="O46" s="16"/>
      <c r="P46" s="16"/>
      <c r="Q46" s="23"/>
      <c r="R46" s="16"/>
      <c r="S46" s="16"/>
      <c r="T46" s="23"/>
      <c r="U46" s="16"/>
      <c r="V46" s="23"/>
      <c r="W46" s="16"/>
      <c r="X46" s="16"/>
      <c r="Y46" s="16"/>
      <c r="Z46" s="16"/>
      <c r="AA46" s="23"/>
      <c r="AB46" s="16"/>
      <c r="AC46" s="16"/>
      <c r="AD46" s="23"/>
      <c r="AE46" s="11"/>
    </row>
    <row r="47" spans="1:40" x14ac:dyDescent="0.25">
      <c r="A47" s="6"/>
      <c r="B47" s="12"/>
      <c r="C47" s="12"/>
      <c r="D47" s="16"/>
      <c r="E47" s="16"/>
      <c r="F47" s="16"/>
      <c r="G47" s="16"/>
      <c r="H47" s="23"/>
      <c r="I47" s="16"/>
      <c r="J47" s="16"/>
      <c r="K47" s="23"/>
      <c r="L47" s="16"/>
      <c r="M47" s="16"/>
      <c r="N47" s="23"/>
      <c r="O47" s="16"/>
      <c r="P47" s="16"/>
      <c r="Q47" s="23"/>
      <c r="R47" s="16"/>
      <c r="S47" s="16"/>
      <c r="T47" s="23"/>
      <c r="U47" s="16"/>
      <c r="V47" s="23"/>
      <c r="W47" s="16"/>
      <c r="X47" s="16"/>
      <c r="Y47" s="16"/>
      <c r="Z47" s="16"/>
      <c r="AA47" s="23"/>
      <c r="AB47" s="16"/>
      <c r="AC47" s="16"/>
      <c r="AD47" s="23"/>
      <c r="AE47" s="11"/>
    </row>
    <row r="48" spans="1:40" x14ac:dyDescent="0.25">
      <c r="A48" s="6"/>
      <c r="B48" s="12"/>
      <c r="C48" s="12"/>
      <c r="D48" s="16"/>
      <c r="E48" s="16"/>
      <c r="F48" s="16"/>
      <c r="G48" s="16"/>
      <c r="H48" s="23"/>
      <c r="I48" s="16"/>
      <c r="J48" s="16"/>
      <c r="K48" s="23"/>
      <c r="L48" s="16"/>
      <c r="M48" s="16"/>
      <c r="N48" s="23"/>
      <c r="O48" s="16"/>
      <c r="P48" s="16"/>
      <c r="Q48" s="23"/>
      <c r="R48" s="16"/>
      <c r="S48" s="16"/>
      <c r="T48" s="23"/>
      <c r="U48" s="16"/>
      <c r="V48" s="23"/>
      <c r="W48" s="16"/>
      <c r="X48" s="16"/>
      <c r="Y48" s="16"/>
      <c r="Z48" s="16"/>
      <c r="AA48" s="23"/>
      <c r="AB48" s="16"/>
      <c r="AC48" s="16"/>
      <c r="AD48" s="23"/>
      <c r="AE48" s="11"/>
    </row>
    <row r="49" spans="1:31" x14ac:dyDescent="0.25">
      <c r="A49" s="6"/>
      <c r="B49" s="12"/>
      <c r="C49" s="12"/>
      <c r="D49" s="16"/>
      <c r="E49" s="16"/>
      <c r="F49" s="16"/>
      <c r="G49" s="16"/>
      <c r="H49" s="23"/>
      <c r="I49" s="16"/>
      <c r="J49" s="16"/>
      <c r="K49" s="23"/>
      <c r="L49" s="16"/>
      <c r="M49" s="16"/>
      <c r="N49" s="23"/>
      <c r="O49" s="16"/>
      <c r="P49" s="16"/>
      <c r="Q49" s="23"/>
      <c r="R49" s="16"/>
      <c r="S49" s="16"/>
      <c r="T49" s="23"/>
      <c r="U49" s="16"/>
      <c r="V49" s="23"/>
      <c r="W49" s="16"/>
      <c r="X49" s="16"/>
      <c r="Y49" s="16"/>
      <c r="Z49" s="16"/>
      <c r="AA49" s="23"/>
      <c r="AB49" s="16"/>
      <c r="AC49" s="16"/>
      <c r="AD49" s="23"/>
      <c r="AE49" s="11"/>
    </row>
    <row r="50" spans="1:31" x14ac:dyDescent="0.25">
      <c r="A50" s="6"/>
      <c r="B50" s="12"/>
      <c r="C50" s="12"/>
      <c r="D50" s="16"/>
      <c r="E50" s="16"/>
      <c r="F50" s="16"/>
      <c r="G50" s="16"/>
      <c r="H50" s="23"/>
      <c r="I50" s="16"/>
      <c r="J50" s="16"/>
      <c r="K50" s="23"/>
      <c r="L50" s="16"/>
      <c r="M50" s="16"/>
      <c r="N50" s="23"/>
      <c r="O50" s="16"/>
      <c r="P50" s="16"/>
      <c r="Q50" s="23"/>
      <c r="R50" s="16"/>
      <c r="S50" s="16"/>
      <c r="T50" s="23"/>
      <c r="U50" s="16"/>
      <c r="V50" s="23"/>
      <c r="W50" s="16"/>
      <c r="X50" s="16"/>
      <c r="Y50" s="16"/>
      <c r="Z50" s="16"/>
      <c r="AA50" s="23"/>
      <c r="AB50" s="16"/>
      <c r="AC50" s="16"/>
      <c r="AD50" s="23"/>
      <c r="AE50" s="11"/>
    </row>
    <row r="51" spans="1:31" x14ac:dyDescent="0.25">
      <c r="A51" s="6"/>
      <c r="B51" s="12"/>
      <c r="C51" s="12"/>
      <c r="D51" s="16"/>
      <c r="E51" s="16"/>
      <c r="F51" s="16"/>
      <c r="G51" s="16"/>
      <c r="H51" s="23"/>
      <c r="I51" s="16"/>
      <c r="J51" s="16"/>
      <c r="K51" s="23"/>
      <c r="L51" s="16"/>
      <c r="M51" s="16"/>
      <c r="N51" s="23"/>
      <c r="O51" s="16"/>
      <c r="P51" s="16"/>
      <c r="Q51" s="23"/>
      <c r="R51" s="16"/>
      <c r="S51" s="16"/>
      <c r="T51" s="23"/>
      <c r="U51" s="16"/>
      <c r="V51" s="23"/>
      <c r="W51" s="16"/>
      <c r="X51" s="16"/>
      <c r="Y51" s="16"/>
      <c r="Z51" s="16"/>
      <c r="AA51" s="23"/>
      <c r="AB51" s="16"/>
      <c r="AC51" s="16"/>
      <c r="AD51" s="23"/>
      <c r="AE51" s="11"/>
    </row>
    <row r="52" spans="1:31" x14ac:dyDescent="0.25">
      <c r="A52" s="6"/>
      <c r="B52" s="12"/>
      <c r="C52" s="12"/>
      <c r="D52" s="16"/>
      <c r="E52" s="16"/>
      <c r="F52" s="16"/>
      <c r="G52" s="16"/>
      <c r="H52" s="23"/>
      <c r="I52" s="16"/>
      <c r="J52" s="16"/>
      <c r="K52" s="23"/>
      <c r="L52" s="16"/>
      <c r="M52" s="16"/>
      <c r="N52" s="23"/>
      <c r="O52" s="16"/>
      <c r="P52" s="16"/>
      <c r="Q52" s="23"/>
      <c r="R52" s="16"/>
      <c r="S52" s="16"/>
      <c r="T52" s="23"/>
      <c r="U52" s="16"/>
      <c r="V52" s="23"/>
      <c r="W52" s="16"/>
      <c r="X52" s="16"/>
      <c r="Y52" s="16"/>
      <c r="Z52" s="16"/>
      <c r="AA52" s="23"/>
      <c r="AB52" s="16"/>
      <c r="AC52" s="16"/>
      <c r="AD52" s="23"/>
      <c r="AE52" s="11"/>
    </row>
  </sheetData>
  <autoFilter ref="A4:BF4" xr:uid="{7C389A9C-9670-4C10-BD24-8634C1F483EB}">
    <sortState xmlns:xlrd2="http://schemas.microsoft.com/office/spreadsheetml/2017/richdata2" ref="A5:BF33">
      <sortCondition descending="1" ref="AE4"/>
    </sortState>
  </autoFilter>
  <sortState xmlns:xlrd2="http://schemas.microsoft.com/office/spreadsheetml/2017/richdata2" ref="A5:BF30">
    <sortCondition descending="1" ref="AE5:AE30"/>
  </sortState>
  <mergeCells count="1">
    <mergeCell ref="A1:AF3"/>
  </mergeCells>
  <pageMargins left="0.19685039370078741" right="0.11811023622047245" top="0.35433070866141736" bottom="0.35433070866141736" header="0.31496062992125984" footer="0.11811023622047245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2022</vt:lpstr>
      <vt:lpstr>'1 квартал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2022-05-11T05:57:55Z</dcterms:modified>
</cp:coreProperties>
</file>