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filterPrivacy="1"/>
  <xr:revisionPtr revIDLastSave="0" documentId="13_ncr:1_{D852A154-56CE-4B8D-AA36-FB591E681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4 квартал 2022" sheetId="1" r:id="rId1"/>
  </sheets>
  <definedNames>
    <definedName name="_xlnm._FilterDatabase" localSheetId="0" hidden="1">'4 квартал 2022'!$A$4:$BF$4</definedName>
    <definedName name="_xlnm.Print_Area" localSheetId="0">'4 квартал 2022'!$A$1:$AH$35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" i="1" l="1"/>
  <c r="AG7" i="1"/>
  <c r="AG5" i="1"/>
  <c r="AG10" i="1"/>
  <c r="AG6" i="1"/>
  <c r="AG12" i="1"/>
  <c r="AG11" i="1"/>
  <c r="AG17" i="1"/>
  <c r="AG15" i="1"/>
  <c r="AG13" i="1"/>
  <c r="AG14" i="1"/>
  <c r="AG19" i="1"/>
  <c r="AG18" i="1"/>
  <c r="AG21" i="1"/>
  <c r="AG16" i="1"/>
  <c r="AG24" i="1"/>
  <c r="AG20" i="1"/>
  <c r="AG22" i="1"/>
  <c r="AG27" i="1"/>
  <c r="AG23" i="1"/>
  <c r="AG25" i="1"/>
  <c r="AG29" i="1"/>
  <c r="AG26" i="1"/>
  <c r="AG28" i="1"/>
  <c r="AG30" i="1"/>
  <c r="AG9" i="1"/>
  <c r="U5" i="1" l="1"/>
  <c r="U6" i="1"/>
  <c r="U14" i="1"/>
  <c r="U13" i="1"/>
  <c r="U10" i="1"/>
  <c r="U9" i="1"/>
  <c r="U12" i="1"/>
  <c r="U8" i="1"/>
  <c r="U16" i="1"/>
  <c r="U20" i="1"/>
  <c r="U18" i="1"/>
  <c r="U15" i="1"/>
  <c r="U11" i="1"/>
  <c r="U22" i="1"/>
  <c r="U25" i="1"/>
  <c r="U23" i="1"/>
  <c r="U26" i="1"/>
  <c r="U28" i="1"/>
  <c r="U24" i="1"/>
  <c r="U17" i="1"/>
  <c r="U27" i="1"/>
  <c r="U21" i="1"/>
  <c r="U19" i="1"/>
  <c r="U29" i="1"/>
  <c r="U30" i="1"/>
  <c r="U7" i="1"/>
  <c r="M28" i="1"/>
  <c r="M11" i="1"/>
  <c r="M29" i="1"/>
  <c r="M21" i="1"/>
  <c r="M15" i="1"/>
  <c r="M25" i="1"/>
  <c r="M24" i="1"/>
  <c r="M12" i="1"/>
  <c r="M22" i="1"/>
  <c r="M23" i="1"/>
  <c r="M18" i="1"/>
  <c r="M20" i="1"/>
  <c r="M17" i="1"/>
  <c r="M19" i="1"/>
  <c r="M10" i="1"/>
  <c r="M16" i="1"/>
  <c r="M9" i="1"/>
  <c r="M27" i="1"/>
  <c r="M26" i="1"/>
  <c r="M8" i="1"/>
  <c r="M6" i="1"/>
  <c r="M5" i="1"/>
  <c r="M14" i="1"/>
  <c r="M13" i="1"/>
  <c r="M7" i="1"/>
  <c r="M30" i="1"/>
  <c r="J18" i="1"/>
  <c r="J7" i="1"/>
  <c r="J22" i="1"/>
  <c r="J28" i="1"/>
  <c r="J14" i="1"/>
  <c r="J25" i="1"/>
  <c r="J23" i="1"/>
  <c r="J29" i="1"/>
  <c r="J15" i="1"/>
  <c r="J11" i="1"/>
  <c r="J24" i="1"/>
  <c r="J9" i="1"/>
  <c r="J26" i="1"/>
  <c r="J5" i="1"/>
  <c r="J10" i="1"/>
  <c r="J16" i="1"/>
  <c r="J13" i="1"/>
  <c r="J20" i="1"/>
  <c r="J27" i="1"/>
  <c r="J17" i="1"/>
  <c r="J6" i="1"/>
  <c r="J8" i="1"/>
  <c r="J30" i="1"/>
  <c r="J21" i="1"/>
  <c r="J19" i="1"/>
  <c r="J12" i="1"/>
  <c r="I31" i="1" l="1"/>
  <c r="L31" i="1"/>
  <c r="C31" i="1" l="1"/>
  <c r="AB31" i="1" l="1"/>
  <c r="W31" i="1"/>
  <c r="S18" i="1"/>
  <c r="S7" i="1"/>
  <c r="S22" i="1"/>
  <c r="S28" i="1"/>
  <c r="S14" i="1"/>
  <c r="S25" i="1"/>
  <c r="S23" i="1"/>
  <c r="S29" i="1"/>
  <c r="S15" i="1"/>
  <c r="S11" i="1"/>
  <c r="S24" i="1"/>
  <c r="S9" i="1"/>
  <c r="S26" i="1"/>
  <c r="S5" i="1"/>
  <c r="S10" i="1"/>
  <c r="S16" i="1"/>
  <c r="S13" i="1"/>
  <c r="S20" i="1"/>
  <c r="S27" i="1"/>
  <c r="S17" i="1"/>
  <c r="S6" i="1"/>
  <c r="S8" i="1"/>
  <c r="S30" i="1"/>
  <c r="S21" i="1"/>
  <c r="S19" i="1"/>
  <c r="S12" i="1"/>
  <c r="R31" i="1"/>
  <c r="P18" i="1"/>
  <c r="P7" i="1"/>
  <c r="P22" i="1"/>
  <c r="P28" i="1"/>
  <c r="P14" i="1"/>
  <c r="P25" i="1"/>
  <c r="P23" i="1"/>
  <c r="P29" i="1"/>
  <c r="P15" i="1"/>
  <c r="P11" i="1"/>
  <c r="P24" i="1"/>
  <c r="P9" i="1"/>
  <c r="P26" i="1"/>
  <c r="P5" i="1"/>
  <c r="P10" i="1"/>
  <c r="P16" i="1"/>
  <c r="P13" i="1"/>
  <c r="P20" i="1"/>
  <c r="P27" i="1"/>
  <c r="P17" i="1"/>
  <c r="P6" i="1"/>
  <c r="P8" i="1"/>
  <c r="P30" i="1"/>
  <c r="P21" i="1"/>
  <c r="P19" i="1"/>
  <c r="P12" i="1"/>
  <c r="O31" i="1"/>
  <c r="AE22" i="1"/>
  <c r="AE25" i="1"/>
  <c r="AE5" i="1"/>
  <c r="AE17" i="1"/>
  <c r="AE29" i="1"/>
  <c r="AE20" i="1"/>
  <c r="AE7" i="1"/>
  <c r="AE12" i="1"/>
  <c r="AE18" i="1"/>
  <c r="AE30" i="1"/>
  <c r="AE21" i="1"/>
  <c r="AE9" i="1"/>
  <c r="AE19" i="1"/>
  <c r="AE23" i="1"/>
  <c r="AE15" i="1"/>
  <c r="AE16" i="1"/>
  <c r="AE6" i="1"/>
  <c r="AE24" i="1"/>
  <c r="AE8" i="1"/>
  <c r="AE27" i="1"/>
  <c r="AE10" i="1"/>
  <c r="AE13" i="1"/>
  <c r="AE28" i="1"/>
  <c r="AE26" i="1"/>
  <c r="AE14" i="1"/>
  <c r="AE11" i="1"/>
  <c r="G30" i="1"/>
  <c r="G23" i="1"/>
  <c r="G27" i="1"/>
  <c r="G17" i="1"/>
  <c r="G21" i="1"/>
  <c r="G19" i="1"/>
  <c r="G13" i="1"/>
  <c r="G24" i="1"/>
  <c r="G25" i="1"/>
  <c r="G20" i="1"/>
  <c r="G16" i="1"/>
  <c r="G14" i="1"/>
  <c r="G26" i="1"/>
  <c r="G22" i="1"/>
  <c r="G28" i="1"/>
  <c r="G11" i="1"/>
  <c r="G8" i="1"/>
  <c r="G10" i="1"/>
  <c r="G12" i="1"/>
  <c r="G9" i="1"/>
  <c r="G7" i="1"/>
  <c r="G18" i="1"/>
  <c r="G15" i="1"/>
  <c r="G6" i="1"/>
  <c r="G5" i="1"/>
  <c r="G29" i="1"/>
  <c r="X18" i="1"/>
  <c r="Y18" i="1" s="1"/>
  <c r="X7" i="1"/>
  <c r="Y7" i="1" s="1"/>
  <c r="X22" i="1"/>
  <c r="Y22" i="1" s="1"/>
  <c r="X28" i="1"/>
  <c r="Y28" i="1" s="1"/>
  <c r="X14" i="1"/>
  <c r="Y14" i="1" s="1"/>
  <c r="X25" i="1"/>
  <c r="Y25" i="1" s="1"/>
  <c r="X23" i="1"/>
  <c r="Y23" i="1" s="1"/>
  <c r="X29" i="1"/>
  <c r="Y29" i="1" s="1"/>
  <c r="X15" i="1"/>
  <c r="Y15" i="1" s="1"/>
  <c r="X11" i="1"/>
  <c r="Y11" i="1" s="1"/>
  <c r="X24" i="1"/>
  <c r="Y24" i="1" s="1"/>
  <c r="X9" i="1"/>
  <c r="Y9" i="1" s="1"/>
  <c r="X26" i="1"/>
  <c r="Y26" i="1" s="1"/>
  <c r="X5" i="1"/>
  <c r="Y5" i="1" s="1"/>
  <c r="X10" i="1"/>
  <c r="Y10" i="1" s="1"/>
  <c r="X16" i="1"/>
  <c r="Y16" i="1" s="1"/>
  <c r="X13" i="1"/>
  <c r="Y13" i="1" s="1"/>
  <c r="X20" i="1"/>
  <c r="Y20" i="1" s="1"/>
  <c r="X27" i="1"/>
  <c r="Y27" i="1" s="1"/>
  <c r="X17" i="1"/>
  <c r="Y17" i="1" s="1"/>
  <c r="X6" i="1"/>
  <c r="Y6" i="1" s="1"/>
  <c r="X8" i="1"/>
  <c r="Y8" i="1" s="1"/>
  <c r="X30" i="1"/>
  <c r="Y30" i="1" s="1"/>
  <c r="X21" i="1"/>
  <c r="Y21" i="1" s="1"/>
  <c r="X19" i="1"/>
  <c r="Y19" i="1" s="1"/>
  <c r="X12" i="1"/>
  <c r="Y12" i="1" s="1"/>
  <c r="X31" i="1" l="1"/>
  <c r="Z10" i="1"/>
  <c r="Z26" i="1"/>
  <c r="Z11" i="1"/>
  <c r="Z28" i="1"/>
  <c r="Z13" i="1"/>
  <c r="Z21" i="1"/>
  <c r="Z14" i="1"/>
  <c r="Z24" i="1"/>
  <c r="Z16" i="1"/>
  <c r="Z30" i="1"/>
  <c r="Z23" i="1"/>
  <c r="Z22" i="1"/>
  <c r="Z12" i="1"/>
  <c r="Z27" i="1"/>
  <c r="Z8" i="1"/>
  <c r="Z18" i="1"/>
  <c r="Z15" i="1"/>
  <c r="Z19" i="1"/>
  <c r="Z7" i="1"/>
  <c r="Z17" i="1"/>
  <c r="Z9" i="1"/>
  <c r="Z20" i="1"/>
  <c r="Z5" i="1"/>
  <c r="Z25" i="1"/>
  <c r="Z6" i="1"/>
  <c r="Z29" i="1"/>
  <c r="AC18" i="1"/>
  <c r="AC7" i="1"/>
  <c r="AC22" i="1"/>
  <c r="AC28" i="1"/>
  <c r="AC14" i="1"/>
  <c r="AC25" i="1"/>
  <c r="AC23" i="1"/>
  <c r="AC29" i="1"/>
  <c r="AC15" i="1"/>
  <c r="AC11" i="1"/>
  <c r="AC24" i="1"/>
  <c r="AC9" i="1"/>
  <c r="AC26" i="1"/>
  <c r="AC5" i="1"/>
  <c r="AC10" i="1"/>
  <c r="AC16" i="1"/>
  <c r="AC13" i="1"/>
  <c r="AC20" i="1"/>
  <c r="AC27" i="1"/>
  <c r="AC17" i="1"/>
  <c r="AC6" i="1"/>
  <c r="AC8" i="1"/>
  <c r="AC30" i="1"/>
  <c r="AC21" i="1"/>
  <c r="AC19" i="1"/>
  <c r="AC12" i="1"/>
  <c r="F31" i="1"/>
  <c r="D18" i="1" l="1"/>
  <c r="D7" i="1"/>
  <c r="D22" i="1"/>
  <c r="D28" i="1"/>
  <c r="D14" i="1"/>
  <c r="D25" i="1"/>
  <c r="D23" i="1"/>
  <c r="D29" i="1"/>
  <c r="D15" i="1"/>
  <c r="D11" i="1"/>
  <c r="D24" i="1"/>
  <c r="D9" i="1"/>
  <c r="D26" i="1"/>
  <c r="D5" i="1"/>
  <c r="D10" i="1"/>
  <c r="D16" i="1"/>
  <c r="D13" i="1"/>
  <c r="D20" i="1"/>
  <c r="D27" i="1"/>
  <c r="D17" i="1"/>
  <c r="D6" i="1"/>
  <c r="D8" i="1"/>
  <c r="D30" i="1"/>
  <c r="D21" i="1"/>
  <c r="D19" i="1"/>
  <c r="D12" i="1"/>
  <c r="B32" i="1" l="1"/>
  <c r="B33" i="1" l="1"/>
</calcChain>
</file>

<file path=xl/sharedStrings.xml><?xml version="1.0" encoding="utf-8"?>
<sst xmlns="http://schemas.openxmlformats.org/spreadsheetml/2006/main" count="60" uniqueCount="52">
  <si>
    <t>Абатский муниципальный район</t>
  </si>
  <si>
    <t>Армизонский муниципальный район</t>
  </si>
  <si>
    <t>Аромашевский муниципальный район</t>
  </si>
  <si>
    <t>Бердюжский муниципальный район</t>
  </si>
  <si>
    <t>Вагайский муниципальный район</t>
  </si>
  <si>
    <t>Викуловский муниципальный район</t>
  </si>
  <si>
    <t>Исетский муниципальный район</t>
  </si>
  <si>
    <t>Ишимский муниципальный район</t>
  </si>
  <si>
    <t>Казанский муниципальный район</t>
  </si>
  <si>
    <t>Нижнетавдинский муниципальный район</t>
  </si>
  <si>
    <t>Омутинский муниципальный район</t>
  </si>
  <si>
    <t>Сладковский муниципальный район</t>
  </si>
  <si>
    <t>Сорокинский муниципальный район</t>
  </si>
  <si>
    <t>Тобольский муниципальный район</t>
  </si>
  <si>
    <t>Тюменский муниципальный район</t>
  </si>
  <si>
    <t>Уватский муниципальный район</t>
  </si>
  <si>
    <t>Упоровский муниципальный район</t>
  </si>
  <si>
    <t>Юргинский муниципальный район</t>
  </si>
  <si>
    <t>Ялуторовский муниципальный район</t>
  </si>
  <si>
    <t>Ярковский муниципальный район</t>
  </si>
  <si>
    <t>Заводоуковский городской округ</t>
  </si>
  <si>
    <t>Общая численность населения в возрасте от 6 лет, проживающего на территории муниципального образования</t>
  </si>
  <si>
    <t>Баллы</t>
  </si>
  <si>
    <t>Население, приходящееся на одну ставку штатного расписания центра тестирования</t>
  </si>
  <si>
    <t>ВСЕГО БАЛЛОВ</t>
  </si>
  <si>
    <t>Наименование муниципального образования Тюменской области</t>
  </si>
  <si>
    <t xml:space="preserve">Тюмень (городской округ)
</t>
  </si>
  <si>
    <t xml:space="preserve">Тобольск (городской округ)
</t>
  </si>
  <si>
    <t xml:space="preserve">Ялуторовск (городской округ)
</t>
  </si>
  <si>
    <t xml:space="preserve">Ишим (городской округ)
</t>
  </si>
  <si>
    <t>Количество ставок в центрах тестирования для оказания государственной услуги населению</t>
  </si>
  <si>
    <t>Голышмановский городской округ</t>
  </si>
  <si>
    <t>Критерий № 7 Доля населения, выполнившего нормативы испытаний (тестов) комплекса ГТО на знаки отличия за весь период, от общей численности населения, принявшего участие в выполнении нормативов испытаний (тестов) комплекса ГТО за весь период</t>
  </si>
  <si>
    <t>Критерий № 8 Доля населения, проживающего на территории муниципального образования, в возрасте от 6 лет, приходящегося на одну ставку штатного расписания центров тестирования (или структурных подразделений организаций, наделенных правом по оценке выполенения нормативов испытаний (тестов) комплекса ГТО) для оказания государственной услуги населению</t>
  </si>
  <si>
    <t>Критерий № 9 Доля опубликованных материалов по вопросам внедрения и реализации комплекса ГТО в региональных СМИ за квартальный период от численности населения, проживающего на территории муниципального образования в возрасте от 6 лет</t>
  </si>
  <si>
    <t>Критерий № 1 Доля населения, зарегистрированного в электронной базе данных, от общей численности населения в возрасте от 6 лет, проживающего на территории муниципального образования</t>
  </si>
  <si>
    <t>Население, зарегистрированное в электронной базе данных, относящихся к реализации комплекса ГТО за отчетный квартал</t>
  </si>
  <si>
    <t>Население, зарегистрированное в электронной базе данных, относящихся к реализации комплекса ГТО</t>
  </si>
  <si>
    <t>Критерий № 2 Доля населения, зарегистрированного в электронной базе данных по итогам отчетного квартала, от общей численности населения в возрасте от 6 лет, проживающего на территории муниципального образования</t>
  </si>
  <si>
    <t>Население, принявшее участие в выполнении нормативов испытаний (тестов) комплекса ГТО</t>
  </si>
  <si>
    <t>Критерий № 3 Доля населения, принявшего участие в выполнении нормативов испытаний (тестов) комплекса ГТО, от общей численности населения, проживающего на территории муниципального образования, зарегистрированного в электронной базе данных</t>
  </si>
  <si>
    <t xml:space="preserve">Население, принявшее участие в выполнении нормативов испытаний (тестов) комплекса ГТО за отчетный квартал </t>
  </si>
  <si>
    <t>Критерий № 4 Доля населения, принявшего участие в выполнении нормативов испытаний (тестов) комплекса ГТО за отчетный квартал, от общей численности населения, проживающего на территории муниципального образования, зарегистрированного в электронной базе данных</t>
  </si>
  <si>
    <t>Численность населения, выполнившего нормативы испытаний (тестов) комплекса ГТО на знаки отличия</t>
  </si>
  <si>
    <t>Критерий № 5 Доля населения, выполнившего нормативы испытаний (тестов) комплекса ГТО на знаки отличия, от общей численности населения, проживающего на территории муниципального образования в возрасте от 6 лет</t>
  </si>
  <si>
    <t>Численность населения, выполнившего нормативы испытаний (тестов) комплекса ГТО на знаки отличия за отчетный квартал</t>
  </si>
  <si>
    <t>Критерий № 6 Доля населения, выполнившего нормативы испытаний (тестов) комплекса ГТО на знаки отличия за отчетный квартал, от общей численности населения, проживающего на территории муниципального образования в возрасте от 6 лет</t>
  </si>
  <si>
    <t>Количество опубликованных материалов по вопросам внедрения и реализации комплекса ГТО в региональных СМИ за отчетный квартал</t>
  </si>
  <si>
    <t>Прогресс/        регресс</t>
  </si>
  <si>
    <t>Место в рейтинге на 01.10.2022</t>
  </si>
  <si>
    <t>Место в рейтинге на 01.01.2023</t>
  </si>
  <si>
    <t>РЕЙТИНГ
реализации Всероссийского физкультурно-спортивного комплекса «Готов к труду и обороне» (ГТО) в Тюменской области по итогам 4 квартала 2022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</si>
</sst>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0"/>
      <name val="Times New Roman"/>
      <family val="1"/>
      <charset val="204"/>
    </font>
    <font>
      <b/>
      <sz val="11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justify" vertical="center"/>
    </xf>
    <xf numFmtId="0" fontId="5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left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2" fontId="9" fillId="3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2" fillId="0" borderId="0" xfId="0" applyFont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0" xfId="0" applyFont="1" applyFill="1"/>
    <xf numFmtId="0" fontId="11" fillId="0" borderId="0" xfId="0" applyFont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" fontId="7" fillId="6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wrapText="1"/>
    </xf>
    <xf numFmtId="0" fontId="7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3" fontId="15" fillId="4" borderId="0" xfId="0" applyNumberFormat="1" applyFont="1" applyFill="1" applyAlignment="1">
      <alignment horizontal="left" vertical="center" wrapText="1"/>
    </xf>
    <xf numFmtId="0" fontId="16" fillId="4" borderId="0" xfId="0" applyFont="1" applyFill="1" applyAlignment="1">
      <alignment horizontal="center" vertical="center"/>
    </xf>
    <xf numFmtId="1" fontId="16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F35"/>
  <sheetViews>
    <sheetView tabSelected="1" view="pageBreakPreview" zoomScale="70" zoomScaleNormal="70" zoomScaleSheetLayoutView="70" workbookViewId="0">
      <selection activeCell="G45" sqref="G45"/>
    </sheetView>
  </sheetViews>
  <sheetFormatPr defaultRowHeight="15" x14ac:dyDescent="0.25"/>
  <cols>
    <col min="1" max="1" width="32.5703125" customWidth="1"/>
    <col min="2" max="2" width="13.42578125" style="38" customWidth="1"/>
    <col min="3" max="3" width="14.7109375" style="10" customWidth="1"/>
    <col min="4" max="4" width="18.7109375" style="12" customWidth="1"/>
    <col min="5" max="5" width="10.7109375" style="12" customWidth="1"/>
    <col min="6" max="6" width="14.5703125" style="12" customWidth="1"/>
    <col min="7" max="7" width="18.7109375" style="12" customWidth="1"/>
    <col min="8" max="8" width="10.7109375" style="18" customWidth="1"/>
    <col min="9" max="9" width="15.140625" style="12" customWidth="1"/>
    <col min="10" max="10" width="18.7109375" style="12" customWidth="1"/>
    <col min="11" max="11" width="10.7109375" style="18" customWidth="1"/>
    <col min="12" max="12" width="14.7109375" style="12" customWidth="1"/>
    <col min="13" max="13" width="18.7109375" style="12" customWidth="1"/>
    <col min="14" max="14" width="10.7109375" style="18" customWidth="1"/>
    <col min="15" max="15" width="14.7109375" style="18" customWidth="1"/>
    <col min="16" max="16" width="18.7109375" style="12" customWidth="1"/>
    <col min="17" max="17" width="10.7109375" style="18" customWidth="1"/>
    <col min="18" max="18" width="14.7109375" style="18" customWidth="1"/>
    <col min="19" max="19" width="18.7109375" style="12" customWidth="1"/>
    <col min="20" max="20" width="10.7109375" style="18" customWidth="1"/>
    <col min="21" max="21" width="18.7109375" style="12" customWidth="1"/>
    <col min="22" max="22" width="10.7109375" style="18" customWidth="1"/>
    <col min="23" max="23" width="14.7109375" style="12" customWidth="1"/>
    <col min="24" max="24" width="14.5703125" style="12" customWidth="1"/>
    <col min="25" max="25" width="9.85546875" style="12" customWidth="1"/>
    <col min="26" max="26" width="18.7109375" style="12" customWidth="1"/>
    <col min="27" max="27" width="10.7109375" style="18" customWidth="1"/>
    <col min="28" max="28" width="17" style="12" customWidth="1"/>
    <col min="29" max="29" width="18.42578125" style="12" customWidth="1"/>
    <col min="30" max="30" width="10.7109375" style="18" customWidth="1"/>
    <col min="31" max="31" width="10.7109375" style="9" customWidth="1"/>
    <col min="32" max="32" width="12.7109375" style="12" customWidth="1"/>
    <col min="33" max="33" width="12.7109375" style="18" customWidth="1"/>
    <col min="34" max="34" width="12.7109375" customWidth="1"/>
    <col min="35" max="35" width="41.85546875" customWidth="1"/>
    <col min="36" max="36" width="15.140625" customWidth="1"/>
    <col min="37" max="37" width="14.85546875" customWidth="1"/>
    <col min="38" max="38" width="13.85546875" customWidth="1"/>
    <col min="39" max="39" width="14.7109375" customWidth="1"/>
    <col min="40" max="40" width="18" customWidth="1"/>
    <col min="41" max="41" width="31.140625" customWidth="1"/>
    <col min="42" max="42" width="27.42578125" customWidth="1"/>
    <col min="43" max="43" width="25.42578125" customWidth="1"/>
    <col min="44" max="44" width="24.140625" customWidth="1"/>
    <col min="45" max="45" width="21.28515625" customWidth="1"/>
    <col min="46" max="46" width="40" customWidth="1"/>
  </cols>
  <sheetData>
    <row r="1" spans="1:58" ht="15" customHeight="1" x14ac:dyDescent="0.25">
      <c r="A1" s="42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33"/>
    </row>
    <row r="2" spans="1:58" ht="15.75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33"/>
    </row>
    <row r="3" spans="1:58" ht="13.5" customHeight="1" x14ac:dyDescent="0.25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33"/>
    </row>
    <row r="4" spans="1:58" ht="325.5" customHeight="1" x14ac:dyDescent="0.25">
      <c r="A4" s="6" t="s">
        <v>25</v>
      </c>
      <c r="B4" s="22" t="s">
        <v>21</v>
      </c>
      <c r="C4" s="13" t="s">
        <v>37</v>
      </c>
      <c r="D4" s="14" t="s">
        <v>35</v>
      </c>
      <c r="E4" s="16" t="s">
        <v>22</v>
      </c>
      <c r="F4" s="13" t="s">
        <v>36</v>
      </c>
      <c r="G4" s="14" t="s">
        <v>38</v>
      </c>
      <c r="H4" s="16" t="s">
        <v>22</v>
      </c>
      <c r="I4" s="13" t="s">
        <v>39</v>
      </c>
      <c r="J4" s="14" t="s">
        <v>40</v>
      </c>
      <c r="K4" s="16" t="s">
        <v>22</v>
      </c>
      <c r="L4" s="13" t="s">
        <v>41</v>
      </c>
      <c r="M4" s="14" t="s">
        <v>42</v>
      </c>
      <c r="N4" s="16" t="s">
        <v>22</v>
      </c>
      <c r="O4" s="22" t="s">
        <v>43</v>
      </c>
      <c r="P4" s="14" t="s">
        <v>44</v>
      </c>
      <c r="Q4" s="16" t="s">
        <v>22</v>
      </c>
      <c r="R4" s="22" t="s">
        <v>45</v>
      </c>
      <c r="S4" s="14" t="s">
        <v>46</v>
      </c>
      <c r="T4" s="16" t="s">
        <v>22</v>
      </c>
      <c r="U4" s="14" t="s">
        <v>32</v>
      </c>
      <c r="V4" s="16" t="s">
        <v>22</v>
      </c>
      <c r="W4" s="13" t="s">
        <v>30</v>
      </c>
      <c r="X4" s="13" t="s">
        <v>23</v>
      </c>
      <c r="Y4" s="13"/>
      <c r="Z4" s="14" t="s">
        <v>33</v>
      </c>
      <c r="AA4" s="16" t="s">
        <v>22</v>
      </c>
      <c r="AB4" s="22" t="s">
        <v>47</v>
      </c>
      <c r="AC4" s="14" t="s">
        <v>34</v>
      </c>
      <c r="AD4" s="16" t="s">
        <v>22</v>
      </c>
      <c r="AE4" s="30" t="s">
        <v>24</v>
      </c>
      <c r="AF4" s="8" t="s">
        <v>49</v>
      </c>
      <c r="AG4" s="22" t="s">
        <v>48</v>
      </c>
      <c r="AH4" s="8" t="s">
        <v>50</v>
      </c>
      <c r="AI4" s="4"/>
      <c r="AJ4" s="5"/>
      <c r="AK4" s="5"/>
      <c r="AL4" s="5"/>
      <c r="AM4" s="5"/>
      <c r="AN4" s="5"/>
      <c r="AO4" s="2"/>
      <c r="AP4" s="1"/>
      <c r="AQ4" s="2"/>
      <c r="AR4" s="3"/>
      <c r="AS4" s="2"/>
      <c r="AT4" s="2"/>
      <c r="AU4" s="1"/>
      <c r="AV4" s="1"/>
      <c r="AW4" s="1"/>
      <c r="AX4" s="2"/>
      <c r="AY4" s="1"/>
      <c r="AZ4" s="1"/>
      <c r="BA4" s="2"/>
      <c r="BB4" s="1"/>
      <c r="BC4" s="1"/>
      <c r="BD4" s="2"/>
      <c r="BE4" s="1"/>
      <c r="BF4" s="1"/>
    </row>
    <row r="5" spans="1:58" ht="31.5" x14ac:dyDescent="0.25">
      <c r="A5" s="7" t="s">
        <v>11</v>
      </c>
      <c r="B5" s="37">
        <v>9158</v>
      </c>
      <c r="C5" s="35">
        <v>3866</v>
      </c>
      <c r="D5" s="15">
        <f t="shared" ref="D5:D30" si="0">C5/B5*100</f>
        <v>42.214457305088452</v>
      </c>
      <c r="E5" s="29">
        <v>25</v>
      </c>
      <c r="F5" s="35">
        <v>272</v>
      </c>
      <c r="G5" s="15">
        <f t="shared" ref="G5:G30" si="1">F5/B5*100</f>
        <v>2.9700808036689232</v>
      </c>
      <c r="H5" s="17">
        <v>24</v>
      </c>
      <c r="I5" s="19">
        <v>7383</v>
      </c>
      <c r="J5" s="15">
        <f t="shared" ref="J5:J30" si="2">I5/C5*100</f>
        <v>190.97258147956543</v>
      </c>
      <c r="K5" s="17">
        <v>21</v>
      </c>
      <c r="L5" s="39">
        <v>242</v>
      </c>
      <c r="M5" s="15">
        <f t="shared" ref="M5:M30" si="3">L5/C5*100</f>
        <v>6.2596999482669435</v>
      </c>
      <c r="N5" s="17">
        <v>7</v>
      </c>
      <c r="O5" s="32">
        <v>3242</v>
      </c>
      <c r="P5" s="15">
        <f t="shared" ref="P5:P30" si="4">O5/B5*100</f>
        <v>35.400742520200914</v>
      </c>
      <c r="Q5" s="17">
        <v>26</v>
      </c>
      <c r="R5" s="39">
        <v>402</v>
      </c>
      <c r="S5" s="15">
        <f t="shared" ref="S5:S30" si="5">R5/B5*100</f>
        <v>4.3896047171871588</v>
      </c>
      <c r="T5" s="17">
        <v>21</v>
      </c>
      <c r="U5" s="15">
        <f t="shared" ref="U5:U30" si="6">O5/I5*100</f>
        <v>43.911689015305434</v>
      </c>
      <c r="V5" s="17">
        <v>15</v>
      </c>
      <c r="W5" s="19">
        <v>1</v>
      </c>
      <c r="X5" s="20">
        <f t="shared" ref="X5:X30" si="7">B5/W5</f>
        <v>9158</v>
      </c>
      <c r="Y5" s="21">
        <f t="shared" ref="Y5:Y30" si="8">X5/456849</f>
        <v>2.0046010826334303E-2</v>
      </c>
      <c r="Z5" s="15">
        <f t="shared" ref="Z5:Z30" si="9">Y5*100</f>
        <v>2.0046010826334304</v>
      </c>
      <c r="AA5" s="17">
        <v>23</v>
      </c>
      <c r="AB5" s="32">
        <v>24</v>
      </c>
      <c r="AC5" s="28">
        <f t="shared" ref="AC5:AC30" si="10">AB5/B5*100</f>
        <v>0.262065953264905</v>
      </c>
      <c r="AD5" s="17">
        <v>23</v>
      </c>
      <c r="AE5" s="31">
        <f t="shared" ref="AE5:AE30" si="11">E5+H5+K5+N5+Q5+T5+V5+AA5+AD5</f>
        <v>185</v>
      </c>
      <c r="AF5" s="11">
        <v>4</v>
      </c>
      <c r="AG5" s="40">
        <f t="shared" ref="AG5:AG30" si="12">AF5-AH5</f>
        <v>3</v>
      </c>
      <c r="AH5" s="11">
        <v>1</v>
      </c>
    </row>
    <row r="6" spans="1:58" ht="31.5" x14ac:dyDescent="0.25">
      <c r="A6" s="7" t="s">
        <v>16</v>
      </c>
      <c r="B6" s="37">
        <v>18407</v>
      </c>
      <c r="C6" s="35">
        <v>6225</v>
      </c>
      <c r="D6" s="15">
        <f t="shared" si="0"/>
        <v>33.818655946107455</v>
      </c>
      <c r="E6" s="29">
        <v>23</v>
      </c>
      <c r="F6" s="35">
        <v>223</v>
      </c>
      <c r="G6" s="15">
        <f t="shared" si="1"/>
        <v>1.2114956266637693</v>
      </c>
      <c r="H6" s="17">
        <v>12</v>
      </c>
      <c r="I6" s="19">
        <v>12868</v>
      </c>
      <c r="J6" s="15">
        <f t="shared" si="2"/>
        <v>206.71485943775099</v>
      </c>
      <c r="K6" s="17">
        <v>23</v>
      </c>
      <c r="L6" s="39">
        <v>907</v>
      </c>
      <c r="M6" s="15">
        <f t="shared" si="3"/>
        <v>14.570281124497992</v>
      </c>
      <c r="N6" s="17">
        <v>20</v>
      </c>
      <c r="O6" s="32">
        <v>6120</v>
      </c>
      <c r="P6" s="15">
        <f t="shared" si="4"/>
        <v>33.248220785570709</v>
      </c>
      <c r="Q6" s="17">
        <v>25</v>
      </c>
      <c r="R6" s="39">
        <v>1283</v>
      </c>
      <c r="S6" s="15">
        <f t="shared" si="5"/>
        <v>6.9701743901776494</v>
      </c>
      <c r="T6" s="17">
        <v>25</v>
      </c>
      <c r="U6" s="15">
        <f t="shared" si="6"/>
        <v>47.559838358719304</v>
      </c>
      <c r="V6" s="17">
        <v>21</v>
      </c>
      <c r="W6" s="19">
        <v>1</v>
      </c>
      <c r="X6" s="20">
        <f t="shared" si="7"/>
        <v>18407</v>
      </c>
      <c r="Y6" s="21">
        <f t="shared" si="8"/>
        <v>4.0291212194838992E-2</v>
      </c>
      <c r="Z6" s="15">
        <f t="shared" si="9"/>
        <v>4.0291212194838995</v>
      </c>
      <c r="AA6" s="17">
        <v>13</v>
      </c>
      <c r="AB6" s="32">
        <v>11</v>
      </c>
      <c r="AC6" s="28">
        <f t="shared" si="10"/>
        <v>5.9759873960993096E-2</v>
      </c>
      <c r="AD6" s="17">
        <v>11</v>
      </c>
      <c r="AE6" s="31">
        <f t="shared" si="11"/>
        <v>173</v>
      </c>
      <c r="AF6" s="11">
        <v>3</v>
      </c>
      <c r="AG6" s="40">
        <f t="shared" si="12"/>
        <v>1</v>
      </c>
      <c r="AH6" s="11">
        <v>2</v>
      </c>
    </row>
    <row r="7" spans="1:58" ht="31.5" x14ac:dyDescent="0.25">
      <c r="A7" s="7" t="s">
        <v>2</v>
      </c>
      <c r="B7" s="37">
        <v>9003</v>
      </c>
      <c r="C7" s="35">
        <v>2849</v>
      </c>
      <c r="D7" s="15">
        <f t="shared" si="0"/>
        <v>31.645007219815618</v>
      </c>
      <c r="E7" s="29">
        <v>21</v>
      </c>
      <c r="F7" s="35">
        <v>-170</v>
      </c>
      <c r="G7" s="15">
        <f t="shared" si="1"/>
        <v>-1.8882594690658667</v>
      </c>
      <c r="H7" s="17">
        <v>3</v>
      </c>
      <c r="I7" s="19">
        <v>7521</v>
      </c>
      <c r="J7" s="15">
        <f t="shared" si="2"/>
        <v>263.98736398736401</v>
      </c>
      <c r="K7" s="17">
        <v>26</v>
      </c>
      <c r="L7" s="39">
        <v>325</v>
      </c>
      <c r="M7" s="15">
        <f t="shared" si="3"/>
        <v>11.407511407511407</v>
      </c>
      <c r="N7" s="17">
        <v>16</v>
      </c>
      <c r="O7" s="32">
        <v>2805</v>
      </c>
      <c r="P7" s="15">
        <f t="shared" si="4"/>
        <v>31.156281239586804</v>
      </c>
      <c r="Q7" s="17">
        <v>24</v>
      </c>
      <c r="R7" s="39">
        <v>580</v>
      </c>
      <c r="S7" s="15">
        <f t="shared" si="5"/>
        <v>6.4422970121070762</v>
      </c>
      <c r="T7" s="17">
        <v>24</v>
      </c>
      <c r="U7" s="15">
        <f t="shared" si="6"/>
        <v>37.295572397287593</v>
      </c>
      <c r="V7" s="17">
        <v>8</v>
      </c>
      <c r="W7" s="19">
        <v>1</v>
      </c>
      <c r="X7" s="20">
        <f t="shared" si="7"/>
        <v>9003</v>
      </c>
      <c r="Y7" s="21">
        <f t="shared" si="8"/>
        <v>1.9706730232527597E-2</v>
      </c>
      <c r="Z7" s="15">
        <f t="shared" si="9"/>
        <v>1.9706730232527596</v>
      </c>
      <c r="AA7" s="17">
        <v>24</v>
      </c>
      <c r="AB7" s="32">
        <v>52</v>
      </c>
      <c r="AC7" s="28">
        <f t="shared" si="10"/>
        <v>0.57758524936132405</v>
      </c>
      <c r="AD7" s="17">
        <v>26</v>
      </c>
      <c r="AE7" s="31">
        <f t="shared" si="11"/>
        <v>172</v>
      </c>
      <c r="AF7" s="11">
        <v>1</v>
      </c>
      <c r="AG7" s="41">
        <f t="shared" si="12"/>
        <v>-2</v>
      </c>
      <c r="AH7" s="11">
        <v>3</v>
      </c>
    </row>
    <row r="8" spans="1:58" ht="31.5" x14ac:dyDescent="0.25">
      <c r="A8" s="7" t="s">
        <v>17</v>
      </c>
      <c r="B8" s="37">
        <v>10233</v>
      </c>
      <c r="C8" s="35">
        <v>3154</v>
      </c>
      <c r="D8" s="15">
        <f t="shared" si="0"/>
        <v>30.821850874621319</v>
      </c>
      <c r="E8" s="29">
        <v>19</v>
      </c>
      <c r="F8" s="35">
        <v>176</v>
      </c>
      <c r="G8" s="15">
        <f t="shared" si="1"/>
        <v>1.7199257304798203</v>
      </c>
      <c r="H8" s="17">
        <v>19</v>
      </c>
      <c r="I8" s="19">
        <v>6317</v>
      </c>
      <c r="J8" s="15">
        <f t="shared" si="2"/>
        <v>200.28535193405199</v>
      </c>
      <c r="K8" s="17">
        <v>22</v>
      </c>
      <c r="L8" s="39">
        <v>989</v>
      </c>
      <c r="M8" s="15">
        <f t="shared" si="3"/>
        <v>31.357006975269496</v>
      </c>
      <c r="N8" s="17">
        <v>26</v>
      </c>
      <c r="O8" s="32">
        <v>1422</v>
      </c>
      <c r="P8" s="15">
        <f t="shared" si="4"/>
        <v>13.896218117854001</v>
      </c>
      <c r="Q8" s="17">
        <v>12</v>
      </c>
      <c r="R8" s="39">
        <v>470</v>
      </c>
      <c r="S8" s="15">
        <f t="shared" si="5"/>
        <v>4.5929834848040656</v>
      </c>
      <c r="T8" s="17">
        <v>23</v>
      </c>
      <c r="U8" s="15">
        <f t="shared" si="6"/>
        <v>22.510685451955041</v>
      </c>
      <c r="V8" s="17">
        <v>2</v>
      </c>
      <c r="W8" s="19">
        <v>1</v>
      </c>
      <c r="X8" s="20">
        <f t="shared" si="7"/>
        <v>10233</v>
      </c>
      <c r="Y8" s="21">
        <f t="shared" si="8"/>
        <v>2.2399085912413071E-2</v>
      </c>
      <c r="Z8" s="15">
        <f t="shared" si="9"/>
        <v>2.2399085912413073</v>
      </c>
      <c r="AA8" s="17">
        <v>21</v>
      </c>
      <c r="AB8" s="32">
        <v>54</v>
      </c>
      <c r="AC8" s="28">
        <f t="shared" si="10"/>
        <v>0.52770448548812665</v>
      </c>
      <c r="AD8" s="17">
        <v>25</v>
      </c>
      <c r="AE8" s="31">
        <f t="shared" si="11"/>
        <v>169</v>
      </c>
      <c r="AF8" s="11">
        <v>8</v>
      </c>
      <c r="AG8" s="40">
        <f t="shared" si="12"/>
        <v>4</v>
      </c>
      <c r="AH8" s="11">
        <v>4</v>
      </c>
    </row>
    <row r="9" spans="1:58" ht="31.5" x14ac:dyDescent="0.25">
      <c r="A9" s="7" t="s">
        <v>9</v>
      </c>
      <c r="B9" s="37">
        <v>19600</v>
      </c>
      <c r="C9" s="35">
        <v>7395</v>
      </c>
      <c r="D9" s="15">
        <f t="shared" si="0"/>
        <v>37.729591836734691</v>
      </c>
      <c r="E9" s="29">
        <v>24</v>
      </c>
      <c r="F9" s="35">
        <v>795</v>
      </c>
      <c r="G9" s="15">
        <f t="shared" si="1"/>
        <v>4.0561224489795915</v>
      </c>
      <c r="H9" s="17">
        <v>25</v>
      </c>
      <c r="I9" s="19">
        <v>9272</v>
      </c>
      <c r="J9" s="15">
        <f t="shared" si="2"/>
        <v>125.3820148749155</v>
      </c>
      <c r="K9" s="17">
        <v>11</v>
      </c>
      <c r="L9" s="39">
        <v>725</v>
      </c>
      <c r="M9" s="15">
        <f t="shared" si="3"/>
        <v>9.8039215686274517</v>
      </c>
      <c r="N9" s="17">
        <v>14</v>
      </c>
      <c r="O9" s="32">
        <v>4318</v>
      </c>
      <c r="P9" s="15">
        <f t="shared" si="4"/>
        <v>22.030612244897959</v>
      </c>
      <c r="Q9" s="17">
        <v>21</v>
      </c>
      <c r="R9" s="39">
        <v>1380</v>
      </c>
      <c r="S9" s="15">
        <f t="shared" si="5"/>
        <v>7.0408163265306118</v>
      </c>
      <c r="T9" s="17">
        <v>26</v>
      </c>
      <c r="U9" s="15">
        <f t="shared" si="6"/>
        <v>46.570319240724764</v>
      </c>
      <c r="V9" s="17">
        <v>18</v>
      </c>
      <c r="W9" s="19">
        <v>1</v>
      </c>
      <c r="X9" s="20">
        <f t="shared" si="7"/>
        <v>19600</v>
      </c>
      <c r="Y9" s="21">
        <f t="shared" si="8"/>
        <v>4.2902578313622222E-2</v>
      </c>
      <c r="Z9" s="15">
        <f t="shared" si="9"/>
        <v>4.2902578313622222</v>
      </c>
      <c r="AA9" s="17">
        <v>10</v>
      </c>
      <c r="AB9" s="32">
        <v>30</v>
      </c>
      <c r="AC9" s="28">
        <f t="shared" si="10"/>
        <v>0.15306122448979592</v>
      </c>
      <c r="AD9" s="17">
        <v>19</v>
      </c>
      <c r="AE9" s="31">
        <f t="shared" si="11"/>
        <v>168</v>
      </c>
      <c r="AF9" s="11">
        <v>8</v>
      </c>
      <c r="AG9" s="40">
        <f t="shared" si="12"/>
        <v>3</v>
      </c>
      <c r="AH9" s="11">
        <v>5</v>
      </c>
    </row>
    <row r="10" spans="1:58" ht="31.5" x14ac:dyDescent="0.25">
      <c r="A10" s="7" t="s">
        <v>12</v>
      </c>
      <c r="B10" s="37">
        <v>8519</v>
      </c>
      <c r="C10" s="35">
        <v>2575</v>
      </c>
      <c r="D10" s="15">
        <f t="shared" si="0"/>
        <v>30.226552412254961</v>
      </c>
      <c r="E10" s="29">
        <v>18</v>
      </c>
      <c r="F10" s="36">
        <v>126</v>
      </c>
      <c r="G10" s="15">
        <f t="shared" si="1"/>
        <v>1.4790468364831553</v>
      </c>
      <c r="H10" s="17">
        <v>16</v>
      </c>
      <c r="I10" s="19">
        <v>3548</v>
      </c>
      <c r="J10" s="15">
        <f t="shared" si="2"/>
        <v>137.78640776699029</v>
      </c>
      <c r="K10" s="17">
        <v>16</v>
      </c>
      <c r="L10" s="39">
        <v>456</v>
      </c>
      <c r="M10" s="15">
        <f t="shared" si="3"/>
        <v>17.708737864077669</v>
      </c>
      <c r="N10" s="17">
        <v>25</v>
      </c>
      <c r="O10" s="32">
        <v>1302</v>
      </c>
      <c r="P10" s="15">
        <f t="shared" si="4"/>
        <v>15.283483976992605</v>
      </c>
      <c r="Q10" s="17">
        <v>15</v>
      </c>
      <c r="R10" s="39">
        <v>336</v>
      </c>
      <c r="S10" s="15">
        <f t="shared" si="5"/>
        <v>3.9441248972884138</v>
      </c>
      <c r="T10" s="17">
        <v>17</v>
      </c>
      <c r="U10" s="15">
        <f t="shared" si="6"/>
        <v>36.696730552423901</v>
      </c>
      <c r="V10" s="17">
        <v>6</v>
      </c>
      <c r="W10" s="19">
        <v>1</v>
      </c>
      <c r="X10" s="20">
        <f t="shared" si="7"/>
        <v>8519</v>
      </c>
      <c r="Y10" s="21">
        <f t="shared" si="8"/>
        <v>1.8647299217027947E-2</v>
      </c>
      <c r="Z10" s="15">
        <f t="shared" si="9"/>
        <v>1.8647299217027946</v>
      </c>
      <c r="AA10" s="17">
        <v>25</v>
      </c>
      <c r="AB10" s="32">
        <v>18</v>
      </c>
      <c r="AC10" s="28">
        <f t="shared" si="10"/>
        <v>0.21129240521187931</v>
      </c>
      <c r="AD10" s="17">
        <v>22</v>
      </c>
      <c r="AE10" s="31">
        <f t="shared" si="11"/>
        <v>160</v>
      </c>
      <c r="AF10" s="11">
        <v>15</v>
      </c>
      <c r="AG10" s="40">
        <f t="shared" si="12"/>
        <v>9</v>
      </c>
      <c r="AH10" s="11">
        <v>6</v>
      </c>
    </row>
    <row r="11" spans="1:58" ht="31.5" x14ac:dyDescent="0.25">
      <c r="A11" s="7" t="s">
        <v>7</v>
      </c>
      <c r="B11" s="37">
        <v>25905</v>
      </c>
      <c r="C11" s="35">
        <v>7411</v>
      </c>
      <c r="D11" s="15">
        <f t="shared" si="0"/>
        <v>28.608376761243004</v>
      </c>
      <c r="E11" s="29">
        <v>15</v>
      </c>
      <c r="F11" s="36">
        <v>162</v>
      </c>
      <c r="G11" s="15">
        <f t="shared" si="1"/>
        <v>0.62536189924724961</v>
      </c>
      <c r="H11" s="17">
        <v>6</v>
      </c>
      <c r="I11" s="19">
        <v>8006</v>
      </c>
      <c r="J11" s="15">
        <f t="shared" si="2"/>
        <v>108.02860612602888</v>
      </c>
      <c r="K11" s="17">
        <v>7</v>
      </c>
      <c r="L11" s="39">
        <v>1242</v>
      </c>
      <c r="M11" s="15">
        <f t="shared" si="3"/>
        <v>16.758871947105654</v>
      </c>
      <c r="N11" s="17">
        <v>23</v>
      </c>
      <c r="O11" s="32">
        <v>4554</v>
      </c>
      <c r="P11" s="15">
        <f t="shared" si="4"/>
        <v>17.579617834394902</v>
      </c>
      <c r="Q11" s="17">
        <v>18</v>
      </c>
      <c r="R11" s="39">
        <v>1034</v>
      </c>
      <c r="S11" s="15">
        <f t="shared" si="5"/>
        <v>3.9915074309978769</v>
      </c>
      <c r="T11" s="17">
        <v>18</v>
      </c>
      <c r="U11" s="15">
        <f t="shared" si="6"/>
        <v>56.882338246315264</v>
      </c>
      <c r="V11" s="17">
        <v>25</v>
      </c>
      <c r="W11" s="19">
        <v>2</v>
      </c>
      <c r="X11" s="20">
        <f t="shared" si="7"/>
        <v>12952.5</v>
      </c>
      <c r="Y11" s="21">
        <f t="shared" si="8"/>
        <v>2.8351818653428156E-2</v>
      </c>
      <c r="Z11" s="15">
        <f t="shared" si="9"/>
        <v>2.8351818653428156</v>
      </c>
      <c r="AA11" s="17">
        <v>20</v>
      </c>
      <c r="AB11" s="32">
        <v>102</v>
      </c>
      <c r="AC11" s="28">
        <f t="shared" si="10"/>
        <v>0.39374638100752746</v>
      </c>
      <c r="AD11" s="17">
        <v>24</v>
      </c>
      <c r="AE11" s="31">
        <f t="shared" si="11"/>
        <v>156</v>
      </c>
      <c r="AF11" s="11">
        <v>18</v>
      </c>
      <c r="AG11" s="40">
        <f t="shared" si="12"/>
        <v>11</v>
      </c>
      <c r="AH11" s="11">
        <v>7</v>
      </c>
    </row>
    <row r="12" spans="1:58" ht="31.5" x14ac:dyDescent="0.25">
      <c r="A12" s="7" t="s">
        <v>0</v>
      </c>
      <c r="B12" s="37">
        <v>14813</v>
      </c>
      <c r="C12" s="35">
        <v>4669</v>
      </c>
      <c r="D12" s="15">
        <f t="shared" si="0"/>
        <v>31.519611152366167</v>
      </c>
      <c r="E12" s="29">
        <v>20</v>
      </c>
      <c r="F12" s="35">
        <v>249</v>
      </c>
      <c r="G12" s="15">
        <f t="shared" si="1"/>
        <v>1.6809559170998447</v>
      </c>
      <c r="H12" s="17">
        <v>18</v>
      </c>
      <c r="I12" s="19">
        <v>5835</v>
      </c>
      <c r="J12" s="15">
        <f t="shared" si="2"/>
        <v>124.97322767187835</v>
      </c>
      <c r="K12" s="17">
        <v>10</v>
      </c>
      <c r="L12" s="39">
        <v>148</v>
      </c>
      <c r="M12" s="15">
        <f t="shared" si="3"/>
        <v>3.1698436496037692</v>
      </c>
      <c r="N12" s="17">
        <v>2</v>
      </c>
      <c r="O12" s="32">
        <v>3300</v>
      </c>
      <c r="P12" s="15">
        <f t="shared" si="4"/>
        <v>22.277729021805172</v>
      </c>
      <c r="Q12" s="17">
        <v>22</v>
      </c>
      <c r="R12" s="39">
        <v>636</v>
      </c>
      <c r="S12" s="15">
        <f t="shared" si="5"/>
        <v>4.2935259569297237</v>
      </c>
      <c r="T12" s="17">
        <v>19</v>
      </c>
      <c r="U12" s="15">
        <f t="shared" si="6"/>
        <v>56.555269922879184</v>
      </c>
      <c r="V12" s="17">
        <v>24</v>
      </c>
      <c r="W12" s="19">
        <v>1</v>
      </c>
      <c r="X12" s="20">
        <f t="shared" si="7"/>
        <v>14813</v>
      </c>
      <c r="Y12" s="21">
        <f t="shared" si="8"/>
        <v>3.2424280232637041E-2</v>
      </c>
      <c r="Z12" s="15">
        <f t="shared" si="9"/>
        <v>3.2424280232637042</v>
      </c>
      <c r="AA12" s="17">
        <v>17</v>
      </c>
      <c r="AB12" s="32">
        <v>20</v>
      </c>
      <c r="AC12" s="28">
        <f t="shared" si="10"/>
        <v>0.13501653952609194</v>
      </c>
      <c r="AD12" s="17">
        <v>18</v>
      </c>
      <c r="AE12" s="31">
        <f t="shared" si="11"/>
        <v>150</v>
      </c>
      <c r="AF12" s="11">
        <v>5</v>
      </c>
      <c r="AG12" s="41">
        <f t="shared" si="12"/>
        <v>-3</v>
      </c>
      <c r="AH12" s="11">
        <v>8</v>
      </c>
    </row>
    <row r="13" spans="1:58" ht="31.5" x14ac:dyDescent="0.25">
      <c r="A13" s="7" t="s">
        <v>13</v>
      </c>
      <c r="B13" s="37">
        <v>18542</v>
      </c>
      <c r="C13" s="35">
        <v>5088</v>
      </c>
      <c r="D13" s="15">
        <f t="shared" si="0"/>
        <v>27.440405565742637</v>
      </c>
      <c r="E13" s="29">
        <v>13</v>
      </c>
      <c r="F13" s="36">
        <v>225</v>
      </c>
      <c r="G13" s="15">
        <f t="shared" si="1"/>
        <v>1.2134613310322511</v>
      </c>
      <c r="H13" s="17">
        <v>12</v>
      </c>
      <c r="I13" s="19">
        <v>11543</v>
      </c>
      <c r="J13" s="15">
        <f t="shared" si="2"/>
        <v>226.86713836477986</v>
      </c>
      <c r="K13" s="17">
        <v>24</v>
      </c>
      <c r="L13" s="39">
        <v>412</v>
      </c>
      <c r="M13" s="15">
        <f t="shared" si="3"/>
        <v>8.0974842767295598</v>
      </c>
      <c r="N13" s="17">
        <v>10</v>
      </c>
      <c r="O13" s="32">
        <v>4862</v>
      </c>
      <c r="P13" s="15">
        <f t="shared" si="4"/>
        <v>26.221551073239134</v>
      </c>
      <c r="Q13" s="17">
        <v>23</v>
      </c>
      <c r="R13" s="39">
        <v>799</v>
      </c>
      <c r="S13" s="15">
        <f t="shared" si="5"/>
        <v>4.3091360155323049</v>
      </c>
      <c r="T13" s="17">
        <v>20</v>
      </c>
      <c r="U13" s="15">
        <f t="shared" si="6"/>
        <v>42.120765832106038</v>
      </c>
      <c r="V13" s="17">
        <v>13</v>
      </c>
      <c r="W13" s="19">
        <v>1</v>
      </c>
      <c r="X13" s="20">
        <f t="shared" si="7"/>
        <v>18542</v>
      </c>
      <c r="Y13" s="21">
        <f t="shared" si="8"/>
        <v>4.0586714647509355E-2</v>
      </c>
      <c r="Z13" s="15">
        <f t="shared" si="9"/>
        <v>4.0586714647509359</v>
      </c>
      <c r="AA13" s="17">
        <v>12</v>
      </c>
      <c r="AB13" s="32">
        <v>19</v>
      </c>
      <c r="AC13" s="28">
        <f t="shared" si="10"/>
        <v>0.10247006795383454</v>
      </c>
      <c r="AD13" s="17">
        <v>15</v>
      </c>
      <c r="AE13" s="31">
        <f t="shared" si="11"/>
        <v>142</v>
      </c>
      <c r="AF13" s="11">
        <v>2</v>
      </c>
      <c r="AG13" s="41">
        <f t="shared" si="12"/>
        <v>-7</v>
      </c>
      <c r="AH13" s="11">
        <v>9</v>
      </c>
    </row>
    <row r="14" spans="1:58" ht="31.5" x14ac:dyDescent="0.25">
      <c r="A14" s="7" t="s">
        <v>5</v>
      </c>
      <c r="B14" s="37">
        <v>14156</v>
      </c>
      <c r="C14" s="35">
        <v>3654</v>
      </c>
      <c r="D14" s="15">
        <f t="shared" si="0"/>
        <v>25.812376377507775</v>
      </c>
      <c r="E14" s="29">
        <v>9</v>
      </c>
      <c r="F14" s="36">
        <v>152</v>
      </c>
      <c r="G14" s="15">
        <f t="shared" si="1"/>
        <v>1.0737496467928793</v>
      </c>
      <c r="H14" s="17">
        <v>10</v>
      </c>
      <c r="I14" s="19">
        <v>8396</v>
      </c>
      <c r="J14" s="15">
        <f t="shared" si="2"/>
        <v>229.77558839627804</v>
      </c>
      <c r="K14" s="17">
        <v>25</v>
      </c>
      <c r="L14" s="39">
        <v>567</v>
      </c>
      <c r="M14" s="15">
        <f t="shared" si="3"/>
        <v>15.517241379310345</v>
      </c>
      <c r="N14" s="17">
        <v>21</v>
      </c>
      <c r="O14" s="32">
        <v>2581</v>
      </c>
      <c r="P14" s="15">
        <f t="shared" si="4"/>
        <v>18.232551568239614</v>
      </c>
      <c r="Q14" s="17">
        <v>19</v>
      </c>
      <c r="R14" s="39">
        <v>481</v>
      </c>
      <c r="S14" s="15">
        <f t="shared" si="5"/>
        <v>3.3978525007064144</v>
      </c>
      <c r="T14" s="17">
        <v>13</v>
      </c>
      <c r="U14" s="15">
        <f t="shared" si="6"/>
        <v>30.740828966174366</v>
      </c>
      <c r="V14" s="17">
        <v>3</v>
      </c>
      <c r="W14" s="19">
        <v>1</v>
      </c>
      <c r="X14" s="20">
        <f t="shared" si="7"/>
        <v>14156</v>
      </c>
      <c r="Y14" s="21">
        <f t="shared" si="8"/>
        <v>3.0986168296307969E-2</v>
      </c>
      <c r="Z14" s="15">
        <f t="shared" si="9"/>
        <v>3.0986168296307968</v>
      </c>
      <c r="AA14" s="17">
        <v>18</v>
      </c>
      <c r="AB14" s="32">
        <v>17</v>
      </c>
      <c r="AC14" s="28">
        <f t="shared" si="10"/>
        <v>0.12009042102288782</v>
      </c>
      <c r="AD14" s="17">
        <v>17</v>
      </c>
      <c r="AE14" s="31">
        <f t="shared" si="11"/>
        <v>135</v>
      </c>
      <c r="AF14" s="11">
        <v>10</v>
      </c>
      <c r="AG14" s="34">
        <f t="shared" si="12"/>
        <v>0</v>
      </c>
      <c r="AH14" s="11">
        <v>10</v>
      </c>
    </row>
    <row r="15" spans="1:58" ht="31.5" x14ac:dyDescent="0.25">
      <c r="A15" s="7" t="s">
        <v>29</v>
      </c>
      <c r="B15" s="37">
        <v>59779</v>
      </c>
      <c r="C15" s="35">
        <v>25288</v>
      </c>
      <c r="D15" s="15">
        <f t="shared" si="0"/>
        <v>42.302480804295826</v>
      </c>
      <c r="E15" s="29">
        <v>26</v>
      </c>
      <c r="F15" s="36">
        <v>1477</v>
      </c>
      <c r="G15" s="15">
        <f t="shared" si="1"/>
        <v>2.4707673263186072</v>
      </c>
      <c r="H15" s="17">
        <v>23</v>
      </c>
      <c r="I15" s="19">
        <v>24484</v>
      </c>
      <c r="J15" s="15">
        <f t="shared" si="2"/>
        <v>96.820626384055672</v>
      </c>
      <c r="K15" s="17">
        <v>4</v>
      </c>
      <c r="L15" s="39">
        <v>2058</v>
      </c>
      <c r="M15" s="15">
        <f t="shared" si="3"/>
        <v>8.1382473900664341</v>
      </c>
      <c r="N15" s="17">
        <v>11</v>
      </c>
      <c r="O15" s="32">
        <v>9045</v>
      </c>
      <c r="P15" s="15">
        <f t="shared" si="4"/>
        <v>15.130731527794042</v>
      </c>
      <c r="Q15" s="17">
        <v>14</v>
      </c>
      <c r="R15" s="39">
        <v>2085</v>
      </c>
      <c r="S15" s="15">
        <f t="shared" si="5"/>
        <v>3.4878469027584935</v>
      </c>
      <c r="T15" s="17">
        <v>14</v>
      </c>
      <c r="U15" s="15">
        <f t="shared" si="6"/>
        <v>36.942493056690083</v>
      </c>
      <c r="V15" s="17">
        <v>7</v>
      </c>
      <c r="W15" s="19">
        <v>2.5</v>
      </c>
      <c r="X15" s="20">
        <f t="shared" si="7"/>
        <v>23911.599999999999</v>
      </c>
      <c r="Y15" s="21">
        <f t="shared" si="8"/>
        <v>5.2340269979796385E-2</v>
      </c>
      <c r="Z15" s="15">
        <f t="shared" si="9"/>
        <v>5.2340269979796386</v>
      </c>
      <c r="AA15" s="17">
        <v>4</v>
      </c>
      <c r="AB15" s="32">
        <v>95</v>
      </c>
      <c r="AC15" s="28">
        <f t="shared" si="10"/>
        <v>0.15891868381873234</v>
      </c>
      <c r="AD15" s="17">
        <v>21</v>
      </c>
      <c r="AE15" s="31">
        <f t="shared" si="11"/>
        <v>124</v>
      </c>
      <c r="AF15" s="11">
        <v>7</v>
      </c>
      <c r="AG15" s="41">
        <f t="shared" si="12"/>
        <v>-4</v>
      </c>
      <c r="AH15" s="11">
        <v>11</v>
      </c>
    </row>
    <row r="16" spans="1:58" ht="31.5" x14ac:dyDescent="0.25">
      <c r="A16" s="7" t="s">
        <v>27</v>
      </c>
      <c r="B16" s="37">
        <v>92648</v>
      </c>
      <c r="C16" s="35">
        <v>25021</v>
      </c>
      <c r="D16" s="15">
        <f t="shared" si="0"/>
        <v>27.006519298851568</v>
      </c>
      <c r="E16" s="29">
        <v>12</v>
      </c>
      <c r="F16" s="36">
        <v>988</v>
      </c>
      <c r="G16" s="15">
        <f t="shared" si="1"/>
        <v>1.0664018651239098</v>
      </c>
      <c r="H16" s="17">
        <v>10</v>
      </c>
      <c r="I16" s="19">
        <v>36397</v>
      </c>
      <c r="J16" s="15">
        <f t="shared" si="2"/>
        <v>145.46580872067463</v>
      </c>
      <c r="K16" s="17">
        <v>18</v>
      </c>
      <c r="L16" s="39">
        <v>2210</v>
      </c>
      <c r="M16" s="15">
        <f t="shared" si="3"/>
        <v>8.8325806322688933</v>
      </c>
      <c r="N16" s="17">
        <v>12</v>
      </c>
      <c r="O16" s="32">
        <v>17050</v>
      </c>
      <c r="P16" s="15">
        <f t="shared" si="4"/>
        <v>18.40298765218893</v>
      </c>
      <c r="Q16" s="17">
        <v>20</v>
      </c>
      <c r="R16" s="39">
        <v>2531</v>
      </c>
      <c r="S16" s="15">
        <f t="shared" si="5"/>
        <v>2.7318452637941455</v>
      </c>
      <c r="T16" s="17">
        <v>10</v>
      </c>
      <c r="U16" s="15">
        <f t="shared" si="6"/>
        <v>46.844520152759841</v>
      </c>
      <c r="V16" s="17">
        <v>20</v>
      </c>
      <c r="W16" s="19">
        <v>4.4000000000000004</v>
      </c>
      <c r="X16" s="20">
        <f t="shared" si="7"/>
        <v>21056.363636363636</v>
      </c>
      <c r="Y16" s="21">
        <f t="shared" si="8"/>
        <v>4.6090422954550923E-2</v>
      </c>
      <c r="Z16" s="15">
        <f t="shared" si="9"/>
        <v>4.609042295455092</v>
      </c>
      <c r="AA16" s="17">
        <v>8</v>
      </c>
      <c r="AB16" s="32">
        <v>72</v>
      </c>
      <c r="AC16" s="28">
        <f t="shared" si="10"/>
        <v>7.7713496243847685E-2</v>
      </c>
      <c r="AD16" s="17">
        <v>13</v>
      </c>
      <c r="AE16" s="31">
        <f t="shared" si="11"/>
        <v>123</v>
      </c>
      <c r="AF16" s="11">
        <v>6</v>
      </c>
      <c r="AG16" s="41">
        <f t="shared" si="12"/>
        <v>-6</v>
      </c>
      <c r="AH16" s="11">
        <v>12</v>
      </c>
    </row>
    <row r="17" spans="1:34" ht="31.5" x14ac:dyDescent="0.25">
      <c r="A17" s="7" t="s">
        <v>15</v>
      </c>
      <c r="B17" s="37">
        <v>17768</v>
      </c>
      <c r="C17" s="35">
        <v>4385</v>
      </c>
      <c r="D17" s="15">
        <f t="shared" si="0"/>
        <v>24.679198559207563</v>
      </c>
      <c r="E17" s="29">
        <v>5</v>
      </c>
      <c r="F17" s="36">
        <v>271</v>
      </c>
      <c r="G17" s="15">
        <f t="shared" si="1"/>
        <v>1.5252138676271949</v>
      </c>
      <c r="H17" s="17">
        <v>17</v>
      </c>
      <c r="I17" s="19">
        <v>5775</v>
      </c>
      <c r="J17" s="15">
        <f t="shared" si="2"/>
        <v>131.69897377423032</v>
      </c>
      <c r="K17" s="17">
        <v>14</v>
      </c>
      <c r="L17" s="39">
        <v>701</v>
      </c>
      <c r="M17" s="15">
        <f t="shared" si="3"/>
        <v>15.986316989737743</v>
      </c>
      <c r="N17" s="17">
        <v>22</v>
      </c>
      <c r="O17" s="32">
        <v>2243</v>
      </c>
      <c r="P17" s="15">
        <f t="shared" si="4"/>
        <v>12.623818099954976</v>
      </c>
      <c r="Q17" s="17">
        <v>8</v>
      </c>
      <c r="R17" s="39">
        <v>781</v>
      </c>
      <c r="S17" s="15">
        <f t="shared" si="5"/>
        <v>4.3955425484016208</v>
      </c>
      <c r="T17" s="17">
        <v>22</v>
      </c>
      <c r="U17" s="15">
        <f t="shared" si="6"/>
        <v>38.839826839826841</v>
      </c>
      <c r="V17" s="17">
        <v>11</v>
      </c>
      <c r="W17" s="19">
        <v>1</v>
      </c>
      <c r="X17" s="20">
        <f t="shared" si="7"/>
        <v>17768</v>
      </c>
      <c r="Y17" s="21">
        <f t="shared" si="8"/>
        <v>3.889250058553264E-2</v>
      </c>
      <c r="Z17" s="15">
        <f t="shared" si="9"/>
        <v>3.8892500585532641</v>
      </c>
      <c r="AA17" s="17">
        <v>15</v>
      </c>
      <c r="AB17" s="32">
        <v>9</v>
      </c>
      <c r="AC17" s="28">
        <f t="shared" si="10"/>
        <v>5.065285907248987E-2</v>
      </c>
      <c r="AD17" s="17">
        <v>8</v>
      </c>
      <c r="AE17" s="31">
        <f t="shared" si="11"/>
        <v>122</v>
      </c>
      <c r="AF17" s="11">
        <v>20</v>
      </c>
      <c r="AG17" s="40">
        <f t="shared" si="12"/>
        <v>7</v>
      </c>
      <c r="AH17" s="11">
        <v>13</v>
      </c>
    </row>
    <row r="18" spans="1:34" ht="31.5" x14ac:dyDescent="0.25">
      <c r="A18" s="7" t="s">
        <v>1</v>
      </c>
      <c r="B18" s="37">
        <v>8282</v>
      </c>
      <c r="C18" s="35">
        <v>2641</v>
      </c>
      <c r="D18" s="15">
        <f t="shared" si="0"/>
        <v>31.888432745713597</v>
      </c>
      <c r="E18" s="29">
        <v>22</v>
      </c>
      <c r="F18" s="36">
        <v>106</v>
      </c>
      <c r="G18" s="15">
        <f t="shared" si="1"/>
        <v>1.2798840859695726</v>
      </c>
      <c r="H18" s="17">
        <v>14</v>
      </c>
      <c r="I18" s="19">
        <v>3824</v>
      </c>
      <c r="J18" s="15">
        <f t="shared" si="2"/>
        <v>144.79363877319199</v>
      </c>
      <c r="K18" s="17">
        <v>17</v>
      </c>
      <c r="L18" s="39">
        <v>354</v>
      </c>
      <c r="M18" s="15">
        <f t="shared" si="3"/>
        <v>13.404013631200304</v>
      </c>
      <c r="N18" s="17">
        <v>18</v>
      </c>
      <c r="O18" s="32">
        <v>712</v>
      </c>
      <c r="P18" s="15">
        <f t="shared" si="4"/>
        <v>8.5969572567012786</v>
      </c>
      <c r="Q18" s="17">
        <v>3</v>
      </c>
      <c r="R18" s="39">
        <v>86</v>
      </c>
      <c r="S18" s="15">
        <f t="shared" si="5"/>
        <v>1.0383965225790872</v>
      </c>
      <c r="T18" s="17">
        <v>1</v>
      </c>
      <c r="U18" s="15">
        <f t="shared" si="6"/>
        <v>18.619246861924683</v>
      </c>
      <c r="V18" s="17">
        <v>1</v>
      </c>
      <c r="W18" s="19">
        <v>1</v>
      </c>
      <c r="X18" s="20">
        <f t="shared" si="7"/>
        <v>8282</v>
      </c>
      <c r="Y18" s="21">
        <f t="shared" si="8"/>
        <v>1.8128528244562209E-2</v>
      </c>
      <c r="Z18" s="15">
        <f t="shared" si="9"/>
        <v>1.812852824456221</v>
      </c>
      <c r="AA18" s="17">
        <v>26</v>
      </c>
      <c r="AB18" s="32">
        <v>13</v>
      </c>
      <c r="AC18" s="28">
        <f t="shared" si="10"/>
        <v>0.1569669162038155</v>
      </c>
      <c r="AD18" s="17">
        <v>20</v>
      </c>
      <c r="AE18" s="31">
        <f t="shared" si="11"/>
        <v>122</v>
      </c>
      <c r="AF18" s="11">
        <v>17</v>
      </c>
      <c r="AG18" s="40">
        <f t="shared" si="12"/>
        <v>4</v>
      </c>
      <c r="AH18" s="11">
        <v>13</v>
      </c>
    </row>
    <row r="19" spans="1:34" ht="31.5" x14ac:dyDescent="0.25">
      <c r="A19" s="7" t="s">
        <v>19</v>
      </c>
      <c r="B19" s="37">
        <v>21085</v>
      </c>
      <c r="C19" s="35">
        <v>5520</v>
      </c>
      <c r="D19" s="15">
        <f t="shared" si="0"/>
        <v>26.179748636471423</v>
      </c>
      <c r="E19" s="29">
        <v>10</v>
      </c>
      <c r="F19" s="36">
        <v>1169</v>
      </c>
      <c r="G19" s="15">
        <f t="shared" si="1"/>
        <v>5.5442257529049082</v>
      </c>
      <c r="H19" s="17">
        <v>26</v>
      </c>
      <c r="I19" s="19">
        <v>7042</v>
      </c>
      <c r="J19" s="15">
        <f t="shared" si="2"/>
        <v>127.57246376811595</v>
      </c>
      <c r="K19" s="17">
        <v>12</v>
      </c>
      <c r="L19" s="39">
        <v>800</v>
      </c>
      <c r="M19" s="15">
        <f t="shared" si="3"/>
        <v>14.492753623188406</v>
      </c>
      <c r="N19" s="17">
        <v>19</v>
      </c>
      <c r="O19" s="32">
        <v>2364</v>
      </c>
      <c r="P19" s="15">
        <f t="shared" si="4"/>
        <v>11.211761916054067</v>
      </c>
      <c r="Q19" s="17">
        <v>7</v>
      </c>
      <c r="R19" s="39">
        <v>701</v>
      </c>
      <c r="S19" s="15">
        <f t="shared" si="5"/>
        <v>3.3246383685084182</v>
      </c>
      <c r="T19" s="17">
        <v>12</v>
      </c>
      <c r="U19" s="15">
        <f t="shared" si="6"/>
        <v>33.570008520306729</v>
      </c>
      <c r="V19" s="17">
        <v>4</v>
      </c>
      <c r="W19" s="19">
        <v>1</v>
      </c>
      <c r="X19" s="20">
        <f t="shared" si="7"/>
        <v>21085</v>
      </c>
      <c r="Y19" s="21">
        <f t="shared" si="8"/>
        <v>4.6153105292996155E-2</v>
      </c>
      <c r="Z19" s="15">
        <f t="shared" si="9"/>
        <v>4.6153105292996157</v>
      </c>
      <c r="AA19" s="17">
        <v>7</v>
      </c>
      <c r="AB19" s="32">
        <v>20</v>
      </c>
      <c r="AC19" s="28">
        <f t="shared" si="10"/>
        <v>9.4854161726345754E-2</v>
      </c>
      <c r="AD19" s="17">
        <v>14</v>
      </c>
      <c r="AE19" s="31">
        <f t="shared" si="11"/>
        <v>111</v>
      </c>
      <c r="AF19" s="11">
        <v>25</v>
      </c>
      <c r="AG19" s="40">
        <f t="shared" si="12"/>
        <v>10</v>
      </c>
      <c r="AH19" s="11">
        <v>15</v>
      </c>
    </row>
    <row r="20" spans="1:34" ht="31.5" x14ac:dyDescent="0.25">
      <c r="A20" s="7" t="s">
        <v>14</v>
      </c>
      <c r="B20" s="37">
        <v>121751</v>
      </c>
      <c r="C20" s="35">
        <v>30262</v>
      </c>
      <c r="D20" s="15">
        <f t="shared" si="0"/>
        <v>24.855648002891147</v>
      </c>
      <c r="E20" s="29">
        <v>6</v>
      </c>
      <c r="F20" s="36">
        <v>915</v>
      </c>
      <c r="G20" s="15">
        <f t="shared" si="1"/>
        <v>0.75153386830498314</v>
      </c>
      <c r="H20" s="17">
        <v>9</v>
      </c>
      <c r="I20" s="19">
        <v>41389</v>
      </c>
      <c r="J20" s="15">
        <f t="shared" si="2"/>
        <v>136.76888507038529</v>
      </c>
      <c r="K20" s="17">
        <v>15</v>
      </c>
      <c r="L20" s="39">
        <v>933</v>
      </c>
      <c r="M20" s="15">
        <f t="shared" si="3"/>
        <v>3.0830744828497783</v>
      </c>
      <c r="N20" s="17">
        <v>1</v>
      </c>
      <c r="O20" s="32">
        <v>21186</v>
      </c>
      <c r="P20" s="15">
        <f t="shared" si="4"/>
        <v>17.401089108097676</v>
      </c>
      <c r="Q20" s="17">
        <v>17</v>
      </c>
      <c r="R20" s="39">
        <v>4393</v>
      </c>
      <c r="S20" s="15">
        <f t="shared" si="5"/>
        <v>3.60818391635387</v>
      </c>
      <c r="T20" s="17">
        <v>16</v>
      </c>
      <c r="U20" s="15">
        <f t="shared" si="6"/>
        <v>51.187513590567548</v>
      </c>
      <c r="V20" s="17">
        <v>23</v>
      </c>
      <c r="W20" s="19">
        <v>6</v>
      </c>
      <c r="X20" s="20">
        <f t="shared" si="7"/>
        <v>20291.833333333332</v>
      </c>
      <c r="Y20" s="21">
        <f t="shared" si="8"/>
        <v>4.4416937179097102E-2</v>
      </c>
      <c r="Z20" s="15">
        <f t="shared" si="9"/>
        <v>4.4416937179097102</v>
      </c>
      <c r="AA20" s="17">
        <v>9</v>
      </c>
      <c r="AB20" s="32">
        <v>84</v>
      </c>
      <c r="AC20" s="28">
        <f t="shared" si="10"/>
        <v>6.8993273155867299E-2</v>
      </c>
      <c r="AD20" s="17">
        <v>12</v>
      </c>
      <c r="AE20" s="31">
        <f t="shared" si="11"/>
        <v>108</v>
      </c>
      <c r="AF20" s="11">
        <v>11</v>
      </c>
      <c r="AG20" s="41">
        <f t="shared" si="12"/>
        <v>-5</v>
      </c>
      <c r="AH20" s="11">
        <v>16</v>
      </c>
    </row>
    <row r="21" spans="1:34" ht="31.5" x14ac:dyDescent="0.25">
      <c r="A21" s="7" t="s">
        <v>18</v>
      </c>
      <c r="B21" s="37">
        <v>13008</v>
      </c>
      <c r="C21" s="35">
        <v>3312</v>
      </c>
      <c r="D21" s="15">
        <f t="shared" si="0"/>
        <v>25.461254612546124</v>
      </c>
      <c r="E21" s="29">
        <v>7</v>
      </c>
      <c r="F21" s="36">
        <v>251</v>
      </c>
      <c r="G21" s="15">
        <f t="shared" si="1"/>
        <v>1.929581795817958</v>
      </c>
      <c r="H21" s="17">
        <v>21</v>
      </c>
      <c r="I21" s="19">
        <v>3157</v>
      </c>
      <c r="J21" s="15">
        <f t="shared" si="2"/>
        <v>95.320048309178745</v>
      </c>
      <c r="K21" s="17">
        <v>3</v>
      </c>
      <c r="L21" s="39">
        <v>558</v>
      </c>
      <c r="M21" s="15">
        <f t="shared" si="3"/>
        <v>16.847826086956523</v>
      </c>
      <c r="N21" s="17">
        <v>24</v>
      </c>
      <c r="O21" s="32">
        <v>1136</v>
      </c>
      <c r="P21" s="15">
        <f t="shared" si="4"/>
        <v>8.7330873308733086</v>
      </c>
      <c r="Q21" s="17">
        <v>4</v>
      </c>
      <c r="R21" s="39">
        <v>401</v>
      </c>
      <c r="S21" s="15">
        <f t="shared" si="5"/>
        <v>3.0827183271832719</v>
      </c>
      <c r="T21" s="17">
        <v>11</v>
      </c>
      <c r="U21" s="15">
        <f t="shared" si="6"/>
        <v>35.983528666455491</v>
      </c>
      <c r="V21" s="17">
        <v>5</v>
      </c>
      <c r="W21" s="19">
        <v>1</v>
      </c>
      <c r="X21" s="20">
        <f t="shared" si="7"/>
        <v>13008</v>
      </c>
      <c r="Y21" s="21">
        <f t="shared" si="8"/>
        <v>2.8473302995081527E-2</v>
      </c>
      <c r="Z21" s="15">
        <f t="shared" si="9"/>
        <v>2.8473302995081529</v>
      </c>
      <c r="AA21" s="17">
        <v>19</v>
      </c>
      <c r="AB21" s="32">
        <v>2</v>
      </c>
      <c r="AC21" s="28">
        <f t="shared" si="10"/>
        <v>1.5375153751537515E-2</v>
      </c>
      <c r="AD21" s="17">
        <v>2</v>
      </c>
      <c r="AE21" s="31">
        <f t="shared" si="11"/>
        <v>96</v>
      </c>
      <c r="AF21" s="11">
        <v>24</v>
      </c>
      <c r="AG21" s="40">
        <f t="shared" si="12"/>
        <v>7</v>
      </c>
      <c r="AH21" s="11">
        <v>17</v>
      </c>
    </row>
    <row r="22" spans="1:34" ht="31.5" x14ac:dyDescent="0.25">
      <c r="A22" s="7" t="s">
        <v>3</v>
      </c>
      <c r="B22" s="37">
        <v>9592</v>
      </c>
      <c r="C22" s="35">
        <v>2443</v>
      </c>
      <c r="D22" s="15">
        <f t="shared" si="0"/>
        <v>25.46914095079233</v>
      </c>
      <c r="E22" s="29">
        <v>8</v>
      </c>
      <c r="F22" s="36">
        <v>13</v>
      </c>
      <c r="G22" s="15">
        <f t="shared" si="1"/>
        <v>0.13552960800667224</v>
      </c>
      <c r="H22" s="17">
        <v>4</v>
      </c>
      <c r="I22" s="19">
        <v>3177</v>
      </c>
      <c r="J22" s="15">
        <f t="shared" si="2"/>
        <v>130.04502660663121</v>
      </c>
      <c r="K22" s="17">
        <v>13</v>
      </c>
      <c r="L22" s="39">
        <v>85</v>
      </c>
      <c r="M22" s="15">
        <f t="shared" si="3"/>
        <v>3.4793286942284078</v>
      </c>
      <c r="N22" s="17">
        <v>3</v>
      </c>
      <c r="O22" s="32">
        <v>1354</v>
      </c>
      <c r="P22" s="15">
        <f t="shared" si="4"/>
        <v>14.115929941618017</v>
      </c>
      <c r="Q22" s="17">
        <v>13</v>
      </c>
      <c r="R22" s="39">
        <v>239</v>
      </c>
      <c r="S22" s="15">
        <f t="shared" si="5"/>
        <v>2.4916597164303589</v>
      </c>
      <c r="T22" s="17">
        <v>9</v>
      </c>
      <c r="U22" s="15">
        <f t="shared" si="6"/>
        <v>42.618822788794461</v>
      </c>
      <c r="V22" s="17">
        <v>14</v>
      </c>
      <c r="W22" s="19">
        <v>1</v>
      </c>
      <c r="X22" s="20">
        <f t="shared" si="7"/>
        <v>9592</v>
      </c>
      <c r="Y22" s="21">
        <f t="shared" si="8"/>
        <v>2.0995996488993082E-2</v>
      </c>
      <c r="Z22" s="15">
        <f t="shared" si="9"/>
        <v>2.0995996488993081</v>
      </c>
      <c r="AA22" s="17">
        <v>22</v>
      </c>
      <c r="AB22" s="32">
        <v>5</v>
      </c>
      <c r="AC22" s="28">
        <f t="shared" si="10"/>
        <v>5.212677231025855E-2</v>
      </c>
      <c r="AD22" s="17">
        <v>9</v>
      </c>
      <c r="AE22" s="31">
        <f t="shared" si="11"/>
        <v>95</v>
      </c>
      <c r="AF22" s="11">
        <v>12</v>
      </c>
      <c r="AG22" s="41">
        <f t="shared" si="12"/>
        <v>-6</v>
      </c>
      <c r="AH22" s="11">
        <v>18</v>
      </c>
    </row>
    <row r="23" spans="1:34" ht="31.5" x14ac:dyDescent="0.25">
      <c r="A23" s="7" t="s">
        <v>20</v>
      </c>
      <c r="B23" s="37">
        <v>42998</v>
      </c>
      <c r="C23" s="35">
        <v>8518</v>
      </c>
      <c r="D23" s="15">
        <f t="shared" si="0"/>
        <v>19.81022373133634</v>
      </c>
      <c r="E23" s="29">
        <v>3</v>
      </c>
      <c r="F23" s="36">
        <v>962</v>
      </c>
      <c r="G23" s="15">
        <f t="shared" si="1"/>
        <v>2.2373133634122517</v>
      </c>
      <c r="H23" s="17">
        <v>22</v>
      </c>
      <c r="I23" s="19">
        <v>9301</v>
      </c>
      <c r="J23" s="15">
        <f t="shared" si="2"/>
        <v>109.19229866165767</v>
      </c>
      <c r="K23" s="17">
        <v>8</v>
      </c>
      <c r="L23" s="39">
        <v>805</v>
      </c>
      <c r="M23" s="15">
        <f t="shared" si="3"/>
        <v>9.4505752524066686</v>
      </c>
      <c r="N23" s="17">
        <v>13</v>
      </c>
      <c r="O23" s="32">
        <v>4463</v>
      </c>
      <c r="P23" s="15">
        <f t="shared" si="4"/>
        <v>10.379552537327317</v>
      </c>
      <c r="Q23" s="17">
        <v>5</v>
      </c>
      <c r="R23" s="39">
        <v>742</v>
      </c>
      <c r="S23" s="15">
        <f t="shared" si="5"/>
        <v>1.7256616586817992</v>
      </c>
      <c r="T23" s="17">
        <v>4</v>
      </c>
      <c r="U23" s="15">
        <f t="shared" si="6"/>
        <v>47.984087732501877</v>
      </c>
      <c r="V23" s="17">
        <v>22</v>
      </c>
      <c r="W23" s="19">
        <v>1.5</v>
      </c>
      <c r="X23" s="20">
        <f t="shared" si="7"/>
        <v>28665.333333333332</v>
      </c>
      <c r="Y23" s="21">
        <f t="shared" si="8"/>
        <v>6.2745750419358107E-2</v>
      </c>
      <c r="Z23" s="15">
        <f t="shared" si="9"/>
        <v>6.2745750419358108</v>
      </c>
      <c r="AA23" s="17">
        <v>2</v>
      </c>
      <c r="AB23" s="32">
        <v>51</v>
      </c>
      <c r="AC23" s="28">
        <f t="shared" si="10"/>
        <v>0.11861016791478672</v>
      </c>
      <c r="AD23" s="17">
        <v>16</v>
      </c>
      <c r="AE23" s="31">
        <f t="shared" si="11"/>
        <v>95</v>
      </c>
      <c r="AF23" s="11">
        <v>21</v>
      </c>
      <c r="AG23" s="34">
        <f t="shared" si="12"/>
        <v>3</v>
      </c>
      <c r="AH23" s="11">
        <v>18</v>
      </c>
    </row>
    <row r="24" spans="1:34" ht="31.5" x14ac:dyDescent="0.25">
      <c r="A24" s="7" t="s">
        <v>8</v>
      </c>
      <c r="B24" s="37">
        <v>19615</v>
      </c>
      <c r="C24" s="35">
        <v>5800</v>
      </c>
      <c r="D24" s="15">
        <f t="shared" si="0"/>
        <v>29.569207239357638</v>
      </c>
      <c r="E24" s="29">
        <v>17</v>
      </c>
      <c r="F24" s="36">
        <v>135</v>
      </c>
      <c r="G24" s="15">
        <f t="shared" si="1"/>
        <v>0.68824878919194499</v>
      </c>
      <c r="H24" s="17">
        <v>7</v>
      </c>
      <c r="I24" s="19">
        <v>6485</v>
      </c>
      <c r="J24" s="15">
        <f t="shared" si="2"/>
        <v>111.81034482758621</v>
      </c>
      <c r="K24" s="17">
        <v>9</v>
      </c>
      <c r="L24" s="39">
        <v>424</v>
      </c>
      <c r="M24" s="15">
        <f t="shared" si="3"/>
        <v>7.3103448275862073</v>
      </c>
      <c r="N24" s="17">
        <v>8</v>
      </c>
      <c r="O24" s="32">
        <v>2654</v>
      </c>
      <c r="P24" s="15">
        <f t="shared" si="4"/>
        <v>13.530461381595718</v>
      </c>
      <c r="Q24" s="17">
        <v>11</v>
      </c>
      <c r="R24" s="39">
        <v>704</v>
      </c>
      <c r="S24" s="15">
        <f t="shared" si="5"/>
        <v>3.5890899821565125</v>
      </c>
      <c r="T24" s="17">
        <v>15</v>
      </c>
      <c r="U24" s="15">
        <f t="shared" si="6"/>
        <v>40.925212027756366</v>
      </c>
      <c r="V24" s="17">
        <v>12</v>
      </c>
      <c r="W24" s="19">
        <v>1</v>
      </c>
      <c r="X24" s="20">
        <f t="shared" si="7"/>
        <v>19615</v>
      </c>
      <c r="Y24" s="21">
        <f t="shared" si="8"/>
        <v>4.2935411919474489E-2</v>
      </c>
      <c r="Z24" s="15">
        <f t="shared" si="9"/>
        <v>4.2935411919474493</v>
      </c>
      <c r="AA24" s="17">
        <v>10</v>
      </c>
      <c r="AB24" s="32">
        <v>5</v>
      </c>
      <c r="AC24" s="28">
        <f t="shared" si="10"/>
        <v>2.5490695895997964E-2</v>
      </c>
      <c r="AD24" s="17">
        <v>4</v>
      </c>
      <c r="AE24" s="31">
        <f t="shared" si="11"/>
        <v>93</v>
      </c>
      <c r="AF24" s="11">
        <v>21</v>
      </c>
      <c r="AG24" s="40">
        <f t="shared" si="12"/>
        <v>1</v>
      </c>
      <c r="AH24" s="11">
        <v>20</v>
      </c>
    </row>
    <row r="25" spans="1:34" ht="31.5" x14ac:dyDescent="0.25">
      <c r="A25" s="7" t="s">
        <v>31</v>
      </c>
      <c r="B25" s="37">
        <v>23011</v>
      </c>
      <c r="C25" s="35">
        <v>6568</v>
      </c>
      <c r="D25" s="15">
        <f t="shared" si="0"/>
        <v>28.5428708009213</v>
      </c>
      <c r="E25" s="29">
        <v>14</v>
      </c>
      <c r="F25" s="36">
        <v>313</v>
      </c>
      <c r="G25" s="15">
        <f t="shared" si="1"/>
        <v>1.3602190256833688</v>
      </c>
      <c r="H25" s="17">
        <v>15</v>
      </c>
      <c r="I25" s="19">
        <v>6637</v>
      </c>
      <c r="J25" s="15">
        <f t="shared" si="2"/>
        <v>101.05054811205846</v>
      </c>
      <c r="K25" s="17">
        <v>5</v>
      </c>
      <c r="L25" s="39">
        <v>389</v>
      </c>
      <c r="M25" s="15">
        <f t="shared" si="3"/>
        <v>5.922655298416565</v>
      </c>
      <c r="N25" s="17">
        <v>6</v>
      </c>
      <c r="O25" s="32">
        <v>3098</v>
      </c>
      <c r="P25" s="15">
        <f t="shared" si="4"/>
        <v>13.463126330885228</v>
      </c>
      <c r="Q25" s="17">
        <v>10</v>
      </c>
      <c r="R25" s="39">
        <v>436</v>
      </c>
      <c r="S25" s="15">
        <f t="shared" si="5"/>
        <v>1.89474599104776</v>
      </c>
      <c r="T25" s="17">
        <v>6</v>
      </c>
      <c r="U25" s="15">
        <f t="shared" si="6"/>
        <v>46.677715835467829</v>
      </c>
      <c r="V25" s="17">
        <v>19</v>
      </c>
      <c r="W25" s="19">
        <v>1</v>
      </c>
      <c r="X25" s="20">
        <f t="shared" si="7"/>
        <v>23011</v>
      </c>
      <c r="Y25" s="21">
        <f t="shared" si="8"/>
        <v>5.036894028442658E-2</v>
      </c>
      <c r="Z25" s="15">
        <f t="shared" si="9"/>
        <v>5.0368940284426582</v>
      </c>
      <c r="AA25" s="17">
        <v>5</v>
      </c>
      <c r="AB25" s="32">
        <v>8</v>
      </c>
      <c r="AC25" s="28">
        <f t="shared" si="10"/>
        <v>3.4765981487114857E-2</v>
      </c>
      <c r="AD25" s="17">
        <v>7</v>
      </c>
      <c r="AE25" s="31">
        <f t="shared" si="11"/>
        <v>87</v>
      </c>
      <c r="AF25" s="11">
        <v>15</v>
      </c>
      <c r="AG25" s="41">
        <f t="shared" si="12"/>
        <v>-6</v>
      </c>
      <c r="AH25" s="11">
        <v>21</v>
      </c>
    </row>
    <row r="26" spans="1:34" ht="31.5" x14ac:dyDescent="0.25">
      <c r="A26" s="7" t="s">
        <v>10</v>
      </c>
      <c r="B26" s="37">
        <v>16557</v>
      </c>
      <c r="C26" s="35">
        <v>4361</v>
      </c>
      <c r="D26" s="15">
        <f t="shared" si="0"/>
        <v>26.339312677417411</v>
      </c>
      <c r="E26" s="29">
        <v>11</v>
      </c>
      <c r="F26" s="35">
        <v>-399</v>
      </c>
      <c r="G26" s="15">
        <f t="shared" si="1"/>
        <v>-2.4098568581264721</v>
      </c>
      <c r="H26" s="17">
        <v>2</v>
      </c>
      <c r="I26" s="19">
        <v>6827</v>
      </c>
      <c r="J26" s="15">
        <f t="shared" si="2"/>
        <v>156.54666360926393</v>
      </c>
      <c r="K26" s="17">
        <v>20</v>
      </c>
      <c r="L26" s="39">
        <v>179</v>
      </c>
      <c r="M26" s="15">
        <f t="shared" si="3"/>
        <v>4.1045631735840402</v>
      </c>
      <c r="N26" s="17">
        <v>4</v>
      </c>
      <c r="O26" s="32">
        <v>2572</v>
      </c>
      <c r="P26" s="15">
        <f t="shared" si="4"/>
        <v>15.534215135592197</v>
      </c>
      <c r="Q26" s="17">
        <v>16</v>
      </c>
      <c r="R26" s="39">
        <v>318</v>
      </c>
      <c r="S26" s="15">
        <f t="shared" si="5"/>
        <v>1.9206377967023009</v>
      </c>
      <c r="T26" s="17">
        <v>7</v>
      </c>
      <c r="U26" s="15">
        <f t="shared" si="6"/>
        <v>37.673941702065328</v>
      </c>
      <c r="V26" s="17">
        <v>9</v>
      </c>
      <c r="W26" s="19">
        <v>1</v>
      </c>
      <c r="X26" s="20">
        <f t="shared" si="7"/>
        <v>16557</v>
      </c>
      <c r="Y26" s="21">
        <f t="shared" si="8"/>
        <v>3.6241734139726693E-2</v>
      </c>
      <c r="Z26" s="15">
        <f t="shared" si="9"/>
        <v>3.6241734139726693</v>
      </c>
      <c r="AA26" s="17">
        <v>16</v>
      </c>
      <c r="AB26" s="32">
        <v>1</v>
      </c>
      <c r="AC26" s="28">
        <f t="shared" si="10"/>
        <v>6.0397414990638401E-3</v>
      </c>
      <c r="AD26" s="17">
        <v>1</v>
      </c>
      <c r="AE26" s="31">
        <f t="shared" si="11"/>
        <v>86</v>
      </c>
      <c r="AF26" s="11">
        <v>14</v>
      </c>
      <c r="AG26" s="41">
        <f t="shared" si="12"/>
        <v>-8</v>
      </c>
      <c r="AH26" s="11">
        <v>22</v>
      </c>
    </row>
    <row r="27" spans="1:34" ht="31.5" x14ac:dyDescent="0.25">
      <c r="A27" s="7" t="s">
        <v>26</v>
      </c>
      <c r="B27" s="37">
        <v>756761</v>
      </c>
      <c r="C27" s="35">
        <v>144674</v>
      </c>
      <c r="D27" s="15">
        <f t="shared" si="0"/>
        <v>19.117528519572229</v>
      </c>
      <c r="E27" s="29">
        <v>2</v>
      </c>
      <c r="F27" s="36">
        <v>5548</v>
      </c>
      <c r="G27" s="15">
        <f t="shared" si="1"/>
        <v>0.73312446069498827</v>
      </c>
      <c r="H27" s="17">
        <v>8</v>
      </c>
      <c r="I27" s="19">
        <v>219090</v>
      </c>
      <c r="J27" s="15">
        <f t="shared" si="2"/>
        <v>151.43702392966256</v>
      </c>
      <c r="K27" s="17">
        <v>19</v>
      </c>
      <c r="L27" s="39">
        <v>19147</v>
      </c>
      <c r="M27" s="15">
        <f t="shared" si="3"/>
        <v>13.234582578763288</v>
      </c>
      <c r="N27" s="17">
        <v>17</v>
      </c>
      <c r="O27" s="32">
        <v>83831</v>
      </c>
      <c r="P27" s="15">
        <f t="shared" si="4"/>
        <v>11.077605743424938</v>
      </c>
      <c r="Q27" s="17">
        <v>6</v>
      </c>
      <c r="R27" s="39">
        <v>17675</v>
      </c>
      <c r="S27" s="15">
        <f t="shared" si="5"/>
        <v>2.335611903890396</v>
      </c>
      <c r="T27" s="17">
        <v>8</v>
      </c>
      <c r="U27" s="15">
        <f t="shared" si="6"/>
        <v>38.263270801953539</v>
      </c>
      <c r="V27" s="17">
        <v>10</v>
      </c>
      <c r="W27" s="19">
        <v>23.25</v>
      </c>
      <c r="X27" s="20">
        <f t="shared" si="7"/>
        <v>32548.860215053763</v>
      </c>
      <c r="Y27" s="21">
        <f t="shared" si="8"/>
        <v>7.124642981609626E-2</v>
      </c>
      <c r="Z27" s="15">
        <f t="shared" si="9"/>
        <v>7.1246429816096262</v>
      </c>
      <c r="AA27" s="17">
        <v>1</v>
      </c>
      <c r="AB27" s="32">
        <v>430</v>
      </c>
      <c r="AC27" s="28">
        <f t="shared" si="10"/>
        <v>5.6821109967347683E-2</v>
      </c>
      <c r="AD27" s="17">
        <v>10</v>
      </c>
      <c r="AE27" s="31">
        <f t="shared" si="11"/>
        <v>81</v>
      </c>
      <c r="AF27" s="11">
        <v>23</v>
      </c>
      <c r="AG27" s="34">
        <f t="shared" si="12"/>
        <v>0</v>
      </c>
      <c r="AH27" s="11">
        <v>23</v>
      </c>
    </row>
    <row r="28" spans="1:34" ht="31.5" x14ac:dyDescent="0.25">
      <c r="A28" s="7" t="s">
        <v>4</v>
      </c>
      <c r="B28" s="37">
        <v>18300</v>
      </c>
      <c r="C28" s="35">
        <v>5266</v>
      </c>
      <c r="D28" s="15">
        <f t="shared" si="0"/>
        <v>28.775956284153004</v>
      </c>
      <c r="E28" s="29">
        <v>16</v>
      </c>
      <c r="F28" s="35">
        <v>-956</v>
      </c>
      <c r="G28" s="15">
        <f t="shared" si="1"/>
        <v>-5.224043715846995</v>
      </c>
      <c r="H28" s="17">
        <v>1</v>
      </c>
      <c r="I28" s="19">
        <v>5394</v>
      </c>
      <c r="J28" s="15">
        <f t="shared" si="2"/>
        <v>102.43068742878845</v>
      </c>
      <c r="K28" s="17">
        <v>6</v>
      </c>
      <c r="L28" s="39">
        <v>273</v>
      </c>
      <c r="M28" s="15">
        <f t="shared" si="3"/>
        <v>5.1842005317128752</v>
      </c>
      <c r="N28" s="17">
        <v>5</v>
      </c>
      <c r="O28" s="32">
        <v>2418</v>
      </c>
      <c r="P28" s="15">
        <f t="shared" si="4"/>
        <v>13.21311475409836</v>
      </c>
      <c r="Q28" s="17">
        <v>9</v>
      </c>
      <c r="R28" s="39">
        <v>248</v>
      </c>
      <c r="S28" s="15">
        <f t="shared" si="5"/>
        <v>1.355191256830601</v>
      </c>
      <c r="T28" s="17">
        <v>2</v>
      </c>
      <c r="U28" s="15">
        <f t="shared" si="6"/>
        <v>44.827586206896555</v>
      </c>
      <c r="V28" s="17">
        <v>16</v>
      </c>
      <c r="W28" s="19">
        <v>1</v>
      </c>
      <c r="X28" s="20">
        <f t="shared" si="7"/>
        <v>18300</v>
      </c>
      <c r="Y28" s="21">
        <f t="shared" si="8"/>
        <v>4.0056999139759526E-2</v>
      </c>
      <c r="Z28" s="15">
        <f t="shared" si="9"/>
        <v>4.0056999139759526</v>
      </c>
      <c r="AA28" s="17">
        <v>14</v>
      </c>
      <c r="AB28" s="32">
        <v>5</v>
      </c>
      <c r="AC28" s="28">
        <f t="shared" si="10"/>
        <v>2.7322404371584699E-2</v>
      </c>
      <c r="AD28" s="17">
        <v>5</v>
      </c>
      <c r="AE28" s="31">
        <f t="shared" si="11"/>
        <v>74</v>
      </c>
      <c r="AF28" s="11">
        <v>13</v>
      </c>
      <c r="AG28" s="41">
        <f t="shared" si="12"/>
        <v>-11</v>
      </c>
      <c r="AH28" s="11">
        <v>24</v>
      </c>
    </row>
    <row r="29" spans="1:34" ht="31.5" x14ac:dyDescent="0.25">
      <c r="A29" s="7" t="s">
        <v>6</v>
      </c>
      <c r="B29" s="37">
        <v>22928</v>
      </c>
      <c r="C29" s="35">
        <v>3845</v>
      </c>
      <c r="D29" s="15">
        <f t="shared" si="0"/>
        <v>16.769888346127008</v>
      </c>
      <c r="E29" s="29">
        <v>1</v>
      </c>
      <c r="F29" s="36">
        <v>409</v>
      </c>
      <c r="G29" s="15">
        <f t="shared" si="1"/>
        <v>1.7838450802512211</v>
      </c>
      <c r="H29" s="17">
        <v>20</v>
      </c>
      <c r="I29" s="19">
        <v>3393</v>
      </c>
      <c r="J29" s="15">
        <f t="shared" si="2"/>
        <v>88.244473342002607</v>
      </c>
      <c r="K29" s="17">
        <v>2</v>
      </c>
      <c r="L29" s="39">
        <v>395</v>
      </c>
      <c r="M29" s="15">
        <f t="shared" si="3"/>
        <v>10.273081924577374</v>
      </c>
      <c r="N29" s="17">
        <v>15</v>
      </c>
      <c r="O29" s="32">
        <v>1554</v>
      </c>
      <c r="P29" s="15">
        <f t="shared" si="4"/>
        <v>6.777739009071877</v>
      </c>
      <c r="Q29" s="17">
        <v>1</v>
      </c>
      <c r="R29" s="39">
        <v>371</v>
      </c>
      <c r="S29" s="15">
        <f t="shared" si="5"/>
        <v>1.618108862526169</v>
      </c>
      <c r="T29" s="17">
        <v>3</v>
      </c>
      <c r="U29" s="15">
        <f t="shared" si="6"/>
        <v>45.800176834659595</v>
      </c>
      <c r="V29" s="17">
        <v>17</v>
      </c>
      <c r="W29" s="19">
        <v>1</v>
      </c>
      <c r="X29" s="20">
        <f t="shared" si="7"/>
        <v>22928</v>
      </c>
      <c r="Y29" s="21">
        <f t="shared" si="8"/>
        <v>5.0187260998710737E-2</v>
      </c>
      <c r="Z29" s="15">
        <f t="shared" si="9"/>
        <v>5.0187260998710741</v>
      </c>
      <c r="AA29" s="17">
        <v>6</v>
      </c>
      <c r="AB29" s="32">
        <v>7</v>
      </c>
      <c r="AC29" s="28">
        <f t="shared" si="10"/>
        <v>3.0530355896720165E-2</v>
      </c>
      <c r="AD29" s="17">
        <v>6</v>
      </c>
      <c r="AE29" s="31">
        <f t="shared" si="11"/>
        <v>71</v>
      </c>
      <c r="AF29" s="11">
        <v>26</v>
      </c>
      <c r="AG29" s="40">
        <f t="shared" si="12"/>
        <v>1</v>
      </c>
      <c r="AH29" s="11">
        <v>25</v>
      </c>
    </row>
    <row r="30" spans="1:34" ht="31.5" x14ac:dyDescent="0.25">
      <c r="A30" s="7" t="s">
        <v>28</v>
      </c>
      <c r="B30" s="37">
        <v>37269</v>
      </c>
      <c r="C30" s="35">
        <v>8173</v>
      </c>
      <c r="D30" s="15">
        <f t="shared" si="0"/>
        <v>21.929753951004859</v>
      </c>
      <c r="E30" s="29">
        <v>4</v>
      </c>
      <c r="F30" s="36">
        <v>104</v>
      </c>
      <c r="G30" s="15">
        <f t="shared" si="1"/>
        <v>0.27905229547344979</v>
      </c>
      <c r="H30" s="17">
        <v>5</v>
      </c>
      <c r="I30" s="19">
        <v>5388</v>
      </c>
      <c r="J30" s="15">
        <f t="shared" si="2"/>
        <v>65.924385170683962</v>
      </c>
      <c r="K30" s="17">
        <v>1</v>
      </c>
      <c r="L30" s="39">
        <v>621</v>
      </c>
      <c r="M30" s="15">
        <f t="shared" si="3"/>
        <v>7.5981891594273838</v>
      </c>
      <c r="N30" s="17">
        <v>9</v>
      </c>
      <c r="O30" s="32">
        <v>3074</v>
      </c>
      <c r="P30" s="15">
        <f t="shared" si="4"/>
        <v>8.2481418873594663</v>
      </c>
      <c r="Q30" s="17">
        <v>2</v>
      </c>
      <c r="R30" s="39">
        <v>674</v>
      </c>
      <c r="S30" s="15">
        <f t="shared" si="5"/>
        <v>1.8084735302798571</v>
      </c>
      <c r="T30" s="17">
        <v>5</v>
      </c>
      <c r="U30" s="15">
        <f t="shared" si="6"/>
        <v>57.052709725315523</v>
      </c>
      <c r="V30" s="17">
        <v>26</v>
      </c>
      <c r="W30" s="19">
        <v>1.5</v>
      </c>
      <c r="X30" s="20">
        <f t="shared" si="7"/>
        <v>24846</v>
      </c>
      <c r="Y30" s="21">
        <f t="shared" si="8"/>
        <v>5.4385584733686626E-2</v>
      </c>
      <c r="Z30" s="15">
        <f t="shared" si="9"/>
        <v>5.4385584733686629</v>
      </c>
      <c r="AA30" s="17">
        <v>3</v>
      </c>
      <c r="AB30" s="32">
        <v>7</v>
      </c>
      <c r="AC30" s="28">
        <f t="shared" si="10"/>
        <v>1.8782366041482198E-2</v>
      </c>
      <c r="AD30" s="17">
        <v>3</v>
      </c>
      <c r="AE30" s="31">
        <f t="shared" si="11"/>
        <v>58</v>
      </c>
      <c r="AF30" s="11">
        <v>19</v>
      </c>
      <c r="AG30" s="41">
        <f t="shared" si="12"/>
        <v>-7</v>
      </c>
      <c r="AH30" s="11">
        <v>26</v>
      </c>
    </row>
    <row r="31" spans="1:34" s="26" customFormat="1" ht="15.75" x14ac:dyDescent="0.25">
      <c r="A31" s="45"/>
      <c r="B31" s="46"/>
      <c r="C31" s="46">
        <f>SUM(C5:C30)</f>
        <v>332963</v>
      </c>
      <c r="D31" s="46"/>
      <c r="E31" s="46"/>
      <c r="F31" s="46">
        <f>SUM(F5:F30)</f>
        <v>13516</v>
      </c>
      <c r="G31" s="46"/>
      <c r="H31" s="46"/>
      <c r="I31" s="46">
        <f>SUM(I5:I30)</f>
        <v>468449</v>
      </c>
      <c r="J31" s="46"/>
      <c r="K31" s="46"/>
      <c r="L31" s="46">
        <f>SUM(L5:L30)</f>
        <v>35945</v>
      </c>
      <c r="M31" s="46"/>
      <c r="N31" s="46"/>
      <c r="O31" s="46">
        <f>SUM(O5:O30)</f>
        <v>193260</v>
      </c>
      <c r="P31" s="46"/>
      <c r="Q31" s="46"/>
      <c r="R31" s="46">
        <f>SUM(R5:R30)</f>
        <v>39786</v>
      </c>
      <c r="S31" s="46"/>
      <c r="T31" s="46"/>
      <c r="U31" s="46"/>
      <c r="V31" s="46"/>
      <c r="W31" s="46">
        <f>SUM(W5:W30)</f>
        <v>60.15</v>
      </c>
      <c r="X31" s="47">
        <f>SUM(X5:X30)</f>
        <v>456849.49051808409</v>
      </c>
      <c r="Y31" s="47"/>
      <c r="Z31" s="46"/>
      <c r="AA31" s="46"/>
      <c r="AB31" s="46">
        <f>SUM(AB5:AB30)</f>
        <v>1161</v>
      </c>
      <c r="AC31" s="46"/>
      <c r="AD31" s="46"/>
      <c r="AE31" s="46"/>
      <c r="AF31" s="48"/>
      <c r="AG31" s="48"/>
      <c r="AH31" s="49"/>
    </row>
    <row r="32" spans="1:34" s="26" customFormat="1" ht="18" customHeight="1" x14ac:dyDescent="0.25">
      <c r="B32" s="48">
        <f>SUM(B5:B31)</f>
        <v>1429688</v>
      </c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</row>
    <row r="33" spans="1:33" s="26" customFormat="1" x14ac:dyDescent="0.25">
      <c r="B33" s="25">
        <f>SUM(B5:B32)</f>
        <v>2859376</v>
      </c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9"/>
      <c r="AC33" s="25"/>
      <c r="AD33" s="25"/>
      <c r="AE33" s="25"/>
      <c r="AF33" s="25"/>
      <c r="AG33" s="25"/>
    </row>
    <row r="34" spans="1:33" x14ac:dyDescent="0.25">
      <c r="A34" s="23"/>
      <c r="B34" s="9"/>
      <c r="C34" s="27"/>
      <c r="D34" s="27"/>
      <c r="E34" s="27"/>
      <c r="F34" s="27"/>
      <c r="G34" s="27"/>
      <c r="H34" s="9"/>
      <c r="I34" s="27"/>
      <c r="J34" s="27"/>
      <c r="K34" s="9"/>
      <c r="L34" s="27"/>
      <c r="M34" s="27"/>
      <c r="N34" s="9"/>
      <c r="O34" s="9"/>
      <c r="P34" s="27"/>
      <c r="Q34" s="9"/>
      <c r="R34" s="9"/>
      <c r="S34" s="27"/>
      <c r="T34" s="9"/>
      <c r="U34" s="27"/>
      <c r="V34" s="9"/>
      <c r="W34" s="27"/>
      <c r="X34" s="27"/>
      <c r="Y34" s="27"/>
      <c r="Z34" s="27"/>
      <c r="AA34" s="9"/>
      <c r="AB34" s="27"/>
      <c r="AD34" s="9"/>
      <c r="AF34" s="24"/>
      <c r="AG34" s="25"/>
    </row>
    <row r="35" spans="1:33" x14ac:dyDescent="0.25">
      <c r="AB35" s="27"/>
    </row>
  </sheetData>
  <autoFilter ref="A4:BF4" xr:uid="{7C389A9C-9670-4C10-BD24-8634C1F483EB}">
    <sortState xmlns:xlrd2="http://schemas.microsoft.com/office/spreadsheetml/2017/richdata2" ref="A5:BF33">
      <sortCondition descending="1" ref="AE4"/>
    </sortState>
  </autoFilter>
  <sortState xmlns:xlrd2="http://schemas.microsoft.com/office/spreadsheetml/2017/richdata2" ref="A5:BF30">
    <sortCondition descending="1" ref="AE5:AE30"/>
  </sortState>
  <mergeCells count="1">
    <mergeCell ref="A1:AF3"/>
  </mergeCells>
  <pageMargins left="0.19685039370078741" right="0.11811023622047245" top="0.35433070866141736" bottom="0.35433070866141736" header="0.31496062992125984" footer="0.11811023622047245"/>
  <pageSetup paperSize="9"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 квартал 2022</vt:lpstr>
      <vt:lpstr>'4 квартал 2022'!Область_печати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2023-02-06T11:29:07Z</dcterms:modified>
</cp:coreProperties>
</file>