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478543E5-303C-4FB6-AE3D-AB3F3A32A5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квартал 2022" sheetId="1" r:id="rId1"/>
  </sheets>
  <definedNames>
    <definedName name="_xlnm._FilterDatabase" localSheetId="0" hidden="1">'3 квартал 2022'!$A$4:$BF$4</definedName>
    <definedName name="_xlnm.Print_Area" localSheetId="0">'3 квартал 2022'!$A$1:$AH$35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1" l="1"/>
  <c r="AG7" i="1"/>
  <c r="AG8" i="1"/>
  <c r="AG9" i="1"/>
  <c r="AG10" i="1"/>
  <c r="AG11" i="1"/>
  <c r="AG13" i="1"/>
  <c r="AG12" i="1"/>
  <c r="AG14" i="1"/>
  <c r="AG15" i="1"/>
  <c r="AG16" i="1"/>
  <c r="AG17" i="1"/>
  <c r="AG18" i="1"/>
  <c r="AG20" i="1"/>
  <c r="AG19" i="1"/>
  <c r="AG21" i="1"/>
  <c r="AG22" i="1"/>
  <c r="AG23" i="1"/>
  <c r="AG24" i="1"/>
  <c r="AG26" i="1"/>
  <c r="AG25" i="1"/>
  <c r="AG27" i="1"/>
  <c r="AG28" i="1"/>
  <c r="AG29" i="1"/>
  <c r="AG30" i="1"/>
  <c r="AG5" i="1"/>
  <c r="U8" i="1"/>
  <c r="U7" i="1"/>
  <c r="U14" i="1"/>
  <c r="U6" i="1"/>
  <c r="U20" i="1"/>
  <c r="U12" i="1"/>
  <c r="U9" i="1"/>
  <c r="U13" i="1"/>
  <c r="U10" i="1"/>
  <c r="U15" i="1"/>
  <c r="U21" i="1"/>
  <c r="U11" i="1"/>
  <c r="U22" i="1"/>
  <c r="U16" i="1"/>
  <c r="U19" i="1"/>
  <c r="U26" i="1"/>
  <c r="U18" i="1"/>
  <c r="U17" i="1"/>
  <c r="U25" i="1"/>
  <c r="U24" i="1"/>
  <c r="U27" i="1"/>
  <c r="U28" i="1"/>
  <c r="U29" i="1"/>
  <c r="U30" i="1"/>
  <c r="U23" i="1"/>
  <c r="U5" i="1"/>
  <c r="M17" i="1"/>
  <c r="M22" i="1"/>
  <c r="M30" i="1"/>
  <c r="M28" i="1"/>
  <c r="M11" i="1"/>
  <c r="M19" i="1"/>
  <c r="M25" i="1"/>
  <c r="M9" i="1"/>
  <c r="M16" i="1"/>
  <c r="M26" i="1"/>
  <c r="M21" i="1"/>
  <c r="M15" i="1"/>
  <c r="M24" i="1"/>
  <c r="M29" i="1"/>
  <c r="M20" i="1"/>
  <c r="M10" i="1"/>
  <c r="M12" i="1"/>
  <c r="M27" i="1"/>
  <c r="M18" i="1"/>
  <c r="M13" i="1"/>
  <c r="M7" i="1"/>
  <c r="M8" i="1"/>
  <c r="M14" i="1"/>
  <c r="M6" i="1"/>
  <c r="M5" i="1"/>
  <c r="M23" i="1"/>
  <c r="J21" i="1"/>
  <c r="J5" i="1"/>
  <c r="J16" i="1"/>
  <c r="J17" i="1"/>
  <c r="J14" i="1"/>
  <c r="J19" i="1"/>
  <c r="J26" i="1"/>
  <c r="J30" i="1"/>
  <c r="J11" i="1"/>
  <c r="J22" i="1"/>
  <c r="J25" i="1"/>
  <c r="J12" i="1"/>
  <c r="J18" i="1"/>
  <c r="J8" i="1"/>
  <c r="J20" i="1"/>
  <c r="J10" i="1"/>
  <c r="J6" i="1"/>
  <c r="J15" i="1"/>
  <c r="J27" i="1"/>
  <c r="J24" i="1"/>
  <c r="J7" i="1"/>
  <c r="J13" i="1"/>
  <c r="J23" i="1"/>
  <c r="J28" i="1"/>
  <c r="J29" i="1"/>
  <c r="J9" i="1"/>
  <c r="I31" i="1" l="1"/>
  <c r="L31" i="1"/>
  <c r="C31" i="1" l="1"/>
  <c r="AB31" i="1" l="1"/>
  <c r="W31" i="1"/>
  <c r="C32" i="1"/>
  <c r="S21" i="1"/>
  <c r="S5" i="1"/>
  <c r="S16" i="1"/>
  <c r="S17" i="1"/>
  <c r="S14" i="1"/>
  <c r="S19" i="1"/>
  <c r="S26" i="1"/>
  <c r="S30" i="1"/>
  <c r="S11" i="1"/>
  <c r="S22" i="1"/>
  <c r="S25" i="1"/>
  <c r="S12" i="1"/>
  <c r="S18" i="1"/>
  <c r="S8" i="1"/>
  <c r="S20" i="1"/>
  <c r="S10" i="1"/>
  <c r="S6" i="1"/>
  <c r="S15" i="1"/>
  <c r="S27" i="1"/>
  <c r="S24" i="1"/>
  <c r="S7" i="1"/>
  <c r="S13" i="1"/>
  <c r="S23" i="1"/>
  <c r="S28" i="1"/>
  <c r="S29" i="1"/>
  <c r="S9" i="1"/>
  <c r="R31" i="1"/>
  <c r="P21" i="1"/>
  <c r="P5" i="1"/>
  <c r="P16" i="1"/>
  <c r="P17" i="1"/>
  <c r="P14" i="1"/>
  <c r="P19" i="1"/>
  <c r="P26" i="1"/>
  <c r="P30" i="1"/>
  <c r="P11" i="1"/>
  <c r="P22" i="1"/>
  <c r="P25" i="1"/>
  <c r="P12" i="1"/>
  <c r="P18" i="1"/>
  <c r="P8" i="1"/>
  <c r="P20" i="1"/>
  <c r="P10" i="1"/>
  <c r="P6" i="1"/>
  <c r="P15" i="1"/>
  <c r="P27" i="1"/>
  <c r="P24" i="1"/>
  <c r="P7" i="1"/>
  <c r="P13" i="1"/>
  <c r="P23" i="1"/>
  <c r="P28" i="1"/>
  <c r="P29" i="1"/>
  <c r="P9" i="1"/>
  <c r="O31" i="1"/>
  <c r="AE16" i="1"/>
  <c r="AE19" i="1"/>
  <c r="AE8" i="1"/>
  <c r="AE24" i="1"/>
  <c r="AE30" i="1"/>
  <c r="AE15" i="1"/>
  <c r="AE5" i="1"/>
  <c r="AE9" i="1"/>
  <c r="AE21" i="1"/>
  <c r="AE23" i="1"/>
  <c r="AE28" i="1"/>
  <c r="AE12" i="1"/>
  <c r="AE29" i="1"/>
  <c r="AE26" i="1"/>
  <c r="AE11" i="1"/>
  <c r="AE10" i="1"/>
  <c r="AE7" i="1"/>
  <c r="AE25" i="1"/>
  <c r="AE13" i="1"/>
  <c r="AE27" i="1"/>
  <c r="AE20" i="1"/>
  <c r="AE6" i="1"/>
  <c r="AE17" i="1"/>
  <c r="AE18" i="1"/>
  <c r="AE14" i="1"/>
  <c r="AE22" i="1"/>
  <c r="G23" i="1"/>
  <c r="G26" i="1"/>
  <c r="G27" i="1"/>
  <c r="G24" i="1"/>
  <c r="G28" i="1"/>
  <c r="G29" i="1"/>
  <c r="G6" i="1"/>
  <c r="G25" i="1"/>
  <c r="G19" i="1"/>
  <c r="G15" i="1"/>
  <c r="G10" i="1"/>
  <c r="G14" i="1"/>
  <c r="G18" i="1"/>
  <c r="G16" i="1"/>
  <c r="G17" i="1"/>
  <c r="G22" i="1"/>
  <c r="G13" i="1"/>
  <c r="G20" i="1"/>
  <c r="G9" i="1"/>
  <c r="G12" i="1"/>
  <c r="G5" i="1"/>
  <c r="G21" i="1"/>
  <c r="G11" i="1"/>
  <c r="G7" i="1"/>
  <c r="G8" i="1"/>
  <c r="G30" i="1"/>
  <c r="X21" i="1"/>
  <c r="Y21" i="1" s="1"/>
  <c r="X5" i="1"/>
  <c r="Y5" i="1" s="1"/>
  <c r="X16" i="1"/>
  <c r="Y16" i="1" s="1"/>
  <c r="X17" i="1"/>
  <c r="Y17" i="1" s="1"/>
  <c r="X14" i="1"/>
  <c r="Y14" i="1" s="1"/>
  <c r="X19" i="1"/>
  <c r="Y19" i="1" s="1"/>
  <c r="X26" i="1"/>
  <c r="Y26" i="1" s="1"/>
  <c r="X30" i="1"/>
  <c r="Y30" i="1" s="1"/>
  <c r="X11" i="1"/>
  <c r="Y11" i="1" s="1"/>
  <c r="X22" i="1"/>
  <c r="Y22" i="1" s="1"/>
  <c r="X25" i="1"/>
  <c r="Y25" i="1" s="1"/>
  <c r="X12" i="1"/>
  <c r="Y12" i="1" s="1"/>
  <c r="X18" i="1"/>
  <c r="Y18" i="1" s="1"/>
  <c r="X8" i="1"/>
  <c r="Y8" i="1" s="1"/>
  <c r="X20" i="1"/>
  <c r="Y20" i="1" s="1"/>
  <c r="X10" i="1"/>
  <c r="Y10" i="1" s="1"/>
  <c r="X6" i="1"/>
  <c r="Y6" i="1" s="1"/>
  <c r="X15" i="1"/>
  <c r="Y15" i="1" s="1"/>
  <c r="X27" i="1"/>
  <c r="Y27" i="1" s="1"/>
  <c r="X24" i="1"/>
  <c r="Y24" i="1" s="1"/>
  <c r="X7" i="1"/>
  <c r="Y7" i="1" s="1"/>
  <c r="X13" i="1"/>
  <c r="Y13" i="1" s="1"/>
  <c r="X23" i="1"/>
  <c r="Y23" i="1" s="1"/>
  <c r="X28" i="1"/>
  <c r="Y28" i="1" s="1"/>
  <c r="X29" i="1"/>
  <c r="Y29" i="1" s="1"/>
  <c r="X9" i="1"/>
  <c r="Y9" i="1" s="1"/>
  <c r="X31" i="1" l="1"/>
  <c r="Z20" i="1"/>
  <c r="Z18" i="1"/>
  <c r="Z22" i="1"/>
  <c r="Z17" i="1"/>
  <c r="Z6" i="1"/>
  <c r="Z28" i="1"/>
  <c r="Z14" i="1"/>
  <c r="Z25" i="1"/>
  <c r="Z10" i="1"/>
  <c r="Z23" i="1"/>
  <c r="Z26" i="1"/>
  <c r="Z16" i="1"/>
  <c r="Z9" i="1"/>
  <c r="Z27" i="1"/>
  <c r="Z13" i="1"/>
  <c r="Z21" i="1"/>
  <c r="Z11" i="1"/>
  <c r="Z29" i="1"/>
  <c r="Z5" i="1"/>
  <c r="Z24" i="1"/>
  <c r="Z12" i="1"/>
  <c r="Z15" i="1"/>
  <c r="Z8" i="1"/>
  <c r="Z19" i="1"/>
  <c r="Z7" i="1"/>
  <c r="Z30" i="1"/>
  <c r="AC21" i="1"/>
  <c r="AC5" i="1"/>
  <c r="AC16" i="1"/>
  <c r="AC17" i="1"/>
  <c r="AC14" i="1"/>
  <c r="AC19" i="1"/>
  <c r="AC26" i="1"/>
  <c r="AC30" i="1"/>
  <c r="AC11" i="1"/>
  <c r="AC22" i="1"/>
  <c r="AC25" i="1"/>
  <c r="AC12" i="1"/>
  <c r="AC18" i="1"/>
  <c r="AC8" i="1"/>
  <c r="AC20" i="1"/>
  <c r="AC10" i="1"/>
  <c r="AC6" i="1"/>
  <c r="AC15" i="1"/>
  <c r="AC27" i="1"/>
  <c r="AC24" i="1"/>
  <c r="AC7" i="1"/>
  <c r="AC13" i="1"/>
  <c r="AC23" i="1"/>
  <c r="AC28" i="1"/>
  <c r="AC29" i="1"/>
  <c r="AC9" i="1"/>
  <c r="F31" i="1"/>
  <c r="D21" i="1" l="1"/>
  <c r="D5" i="1"/>
  <c r="D16" i="1"/>
  <c r="D17" i="1"/>
  <c r="D14" i="1"/>
  <c r="D19" i="1"/>
  <c r="D26" i="1"/>
  <c r="D30" i="1"/>
  <c r="D11" i="1"/>
  <c r="D22" i="1"/>
  <c r="D25" i="1"/>
  <c r="D12" i="1"/>
  <c r="D18" i="1"/>
  <c r="D8" i="1"/>
  <c r="D20" i="1"/>
  <c r="D10" i="1"/>
  <c r="D6" i="1"/>
  <c r="D15" i="1"/>
  <c r="D27" i="1"/>
  <c r="D24" i="1"/>
  <c r="D7" i="1"/>
  <c r="D13" i="1"/>
  <c r="D23" i="1"/>
  <c r="D28" i="1"/>
  <c r="D29" i="1"/>
  <c r="D9" i="1"/>
  <c r="B32" i="1" l="1"/>
  <c r="B33" i="1" l="1"/>
</calcChain>
</file>

<file path=xl/sharedStrings.xml><?xml version="1.0" encoding="utf-8"?>
<sst xmlns="http://schemas.openxmlformats.org/spreadsheetml/2006/main" count="60" uniqueCount="52">
  <si>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</si>
  <si>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</si>
  <si>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</si>
  <si>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</si>
  <si>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</si>
  <si>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</si>
  <si>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</si>
  <si>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</si>
  <si>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</si>
  <si>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</si>
  <si>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</si>
  <si>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</si>
  <si>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</si>
  <si>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</si>
  <si>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</si>
  <si>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</si>
  <si>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</si>
  <si>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</si>
  <si>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</si>
  <si>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</si>
  <si>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Заводоуковский городской округ</t>
  </si>
  <si>
    <t>Общая численность населения в возрасте от 6 лет, проживающего на территории муниципального образования</t>
  </si>
  <si>
    <t>Баллы</t>
  </si>
  <si>
    <t>Население, приходящееся на одну ставку штатного расписания центра тестирования</t>
  </si>
  <si>
    <t>ВСЕГО БАЛЛОВ</t>
  </si>
  <si>
    <t>Наименование муниципального образования Тюменской области</t>
  </si>
  <si>
    <t xml:space="preserve">Тюмень (городской округ)
</t>
  </si>
  <si>
    <t xml:space="preserve">Тобольск (городской округ)
</t>
  </si>
  <si>
    <t xml:space="preserve">Ялуторовск (городской округ)
</t>
  </si>
  <si>
    <t xml:space="preserve">Ишим (городской округ)
</t>
  </si>
  <si>
    <t>Количество ставок в центрах тестирования для оказания государственной услуги населению</t>
  </si>
  <si>
    <t>Голышмановский городской округ</t>
  </si>
  <si>
    <t>Критерий № 7 Доля населения, выполнившего нормативы испытаний (тестов) комплекса ГТО на знаки отличия за весь период, от общей численности населения, принявшего участие в выполнении нормативов испытаний (тестов) комплекса ГТО за весь период</t>
  </si>
  <si>
    <t>Критерий № 8 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(или структурных подразделений организаций, наделенных правом по оценке выполенения нормативов испытаний (тестов) комплекса ГТО) для оказания государственной услуги населению</t>
  </si>
  <si>
    <t>Критерий № 9 Доля опубликованных материалов по вопросам внедрения и реализации комплекса ГТО в региональных СМИ за квартальный период от численности населения, проживающего на территории муниципального образования в возрасте от 6 лет</t>
  </si>
  <si>
    <t>Критерий № 1 Доля населения, зарегистрированного в электронной базе данных, от общей численности населения в возрасте от 6 лет, проживающего на территории муниципального образования</t>
  </si>
  <si>
    <t>Население, зарегистрированное в электронной базе данных, относящихся к реализации комплекса ГТО за отчетный квартал</t>
  </si>
  <si>
    <t>Население, зарегистрированное в электронной базе данных, относящихся к реализации комплекса ГТО</t>
  </si>
  <si>
    <t>Критерий № 2 Доля населения, зарегистрированного в электронной базе данных по итогам отчетного квартала, от общей численности населения в возрасте от 6 лет, проживающего на территории муниципального образования</t>
  </si>
  <si>
    <t>Население, принявшее участие в выполнении нормативов испытаний (тестов) комплекса ГТО</t>
  </si>
  <si>
    <t>Критерий № 3 Доля населения, принявшего участие в выполнении нормативов испытаний (тестов) комплекса ГТО, от общей численности населения, проживающего на территории муниципального образования, зарегистрированного в электронной базе данных</t>
  </si>
  <si>
    <t xml:space="preserve">Население, принявшее участие в выполнении нормативов испытаний (тестов) комплекса ГТО за отчетный квартал </t>
  </si>
  <si>
    <t>Критерий № 4 Доля населения, принявшего участие в выполнении нормативов испытаний (тестов) комплекса ГТО за отчетный квартал, от общей численности населения, проживающего на территории муниципального образования, зарегистрированного в электронной базе данных</t>
  </si>
  <si>
    <t>Численность населения, выполнившего нормативы испытаний (тестов) комплекса ГТО на знаки отличия</t>
  </si>
  <si>
    <t>Критерий № 5 Доля населения, выполнившего нормативы испытаний (тестов) комплекса ГТО на знаки отличия, от общей численности населения, проживающего на территории муниципального образования в возрасте от 6 лет</t>
  </si>
  <si>
    <t>Численность населения, выполнившего нормативы испытаний (тестов) комплекса ГТО на знаки отличия за отчетный квартал</t>
  </si>
  <si>
    <t>Критерий № 6 Доля населения, выполнившего нормативы испытаний (тестов) комплекса ГТО на знаки отличия за отчетный квартал, от общей численности населения, проживающего на территории муниципального образования в возрасте от 6 лет</t>
  </si>
  <si>
    <t>Количество опубликованных материалов по вопросам внедрения и реализации комплекса ГТО в региональных СМИ за отчетный квартал</t>
  </si>
  <si>
    <t>Прогресс/        регресс</t>
  </si>
  <si>
    <t>Место в рейтинге на 01.07.2022</t>
  </si>
  <si>
    <r>
      <rPr>
        <b/>
        <sz val="12"/>
        <color theme="1"/>
        <rFont val="Times New Roman"/>
        <family val="1"/>
        <charset val="204"/>
      </rPr>
      <t>РЕЙТИНГ
реализации Всероссийского физкультурно-спортивного комплекса «Готов к труду и обороне» (ГТО) в Тюменской области по итогам 3 квартала 2022 года</t>
    </r>
    <r>
      <rPr>
        <sz val="12"/>
        <color theme="1"/>
        <rFont val="Times New Roman"/>
        <family val="1"/>
        <charset val="204"/>
      </rPr>
      <t xml:space="preserve">
</t>
    </r>
  </si>
  <si>
    <t>Место в рейтинге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</si>
</sst>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/>
    <xf numFmtId="0" fontId="11" fillId="0" borderId="0" xfId="0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3" fontId="14" fillId="4" borderId="0" xfId="0" applyNumberFormat="1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1" fontId="15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1" fillId="4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4"/>
  <sheetViews>
    <sheetView tabSelected="1" view="pageBreakPreview" topLeftCell="X1" zoomScale="70" zoomScaleNormal="70" zoomScaleSheetLayoutView="70" workbookViewId="0">
      <selection activeCell="E42" sqref="E42"/>
    </sheetView>
  </sheetViews>
  <sheetFormatPr defaultRowHeight="15" x14ac:dyDescent="0.25"/>
  <cols>
    <col min="1" max="1" width="32.5703125" customWidth="1"/>
    <col min="2" max="2" width="13.42578125" style="44" customWidth="1"/>
    <col min="3" max="3" width="14.7109375" style="10" customWidth="1"/>
    <col min="4" max="4" width="18.7109375" style="12" customWidth="1"/>
    <col min="5" max="5" width="10.7109375" style="12" customWidth="1"/>
    <col min="6" max="6" width="14.5703125" style="12" customWidth="1"/>
    <col min="7" max="7" width="18.7109375" style="12" customWidth="1"/>
    <col min="8" max="8" width="10.7109375" style="18" customWidth="1"/>
    <col min="9" max="9" width="15.140625" style="12" customWidth="1"/>
    <col min="10" max="10" width="18.7109375" style="12" customWidth="1"/>
    <col min="11" max="11" width="10.7109375" style="18" customWidth="1"/>
    <col min="12" max="12" width="14.7109375" style="12" customWidth="1"/>
    <col min="13" max="13" width="18.7109375" style="12" customWidth="1"/>
    <col min="14" max="14" width="10.7109375" style="18" customWidth="1"/>
    <col min="15" max="15" width="14.7109375" style="18" customWidth="1"/>
    <col min="16" max="16" width="18.7109375" style="12" customWidth="1"/>
    <col min="17" max="17" width="10.7109375" style="18" customWidth="1"/>
    <col min="18" max="18" width="14.7109375" style="18" customWidth="1"/>
    <col min="19" max="19" width="18.7109375" style="12" customWidth="1"/>
    <col min="20" max="20" width="10.7109375" style="18" customWidth="1"/>
    <col min="21" max="21" width="18.7109375" style="12" customWidth="1"/>
    <col min="22" max="22" width="10.7109375" style="18" customWidth="1"/>
    <col min="23" max="23" width="14.7109375" style="12" customWidth="1"/>
    <col min="24" max="24" width="14.5703125" style="12" customWidth="1"/>
    <col min="25" max="25" width="9.85546875" style="12" customWidth="1"/>
    <col min="26" max="26" width="18.7109375" style="12" customWidth="1"/>
    <col min="27" max="27" width="10.7109375" style="18" customWidth="1"/>
    <col min="28" max="28" width="17" style="12" customWidth="1"/>
    <col min="29" max="29" width="18.42578125" style="12" customWidth="1"/>
    <col min="30" max="30" width="10.7109375" style="18" customWidth="1"/>
    <col min="31" max="31" width="10.7109375" style="9" customWidth="1"/>
    <col min="32" max="32" width="12.7109375" style="12" customWidth="1"/>
    <col min="33" max="33" width="12.7109375" style="18" customWidth="1"/>
    <col min="34" max="34" width="12.7109375" customWidth="1"/>
    <col min="35" max="35" width="41.85546875" customWidth="1"/>
    <col min="36" max="36" width="15.140625" customWidth="1"/>
    <col min="37" max="37" width="14.85546875" customWidth="1"/>
    <col min="38" max="38" width="13.85546875" customWidth="1"/>
    <col min="39" max="39" width="14.7109375" customWidth="1"/>
    <col min="40" max="40" width="18" customWidth="1"/>
    <col min="41" max="41" width="31.140625" customWidth="1"/>
    <col min="42" max="42" width="27.42578125" customWidth="1"/>
    <col min="43" max="43" width="25.42578125" customWidth="1"/>
    <col min="44" max="44" width="24.140625" customWidth="1"/>
    <col min="45" max="45" width="21.28515625" customWidth="1"/>
    <col min="46" max="46" width="40" customWidth="1"/>
  </cols>
  <sheetData>
    <row r="1" spans="1:58" ht="15" customHeight="1" x14ac:dyDescent="0.25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33"/>
    </row>
    <row r="2" spans="1:58" ht="15.7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33"/>
    </row>
    <row r="3" spans="1:58" ht="24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33"/>
    </row>
    <row r="4" spans="1:58" ht="325.5" customHeight="1" x14ac:dyDescent="0.25">
      <c r="A4" s="6" t="s">
        <v>25</v>
      </c>
      <c r="B4" s="22" t="s">
        <v>21</v>
      </c>
      <c r="C4" s="13" t="s">
        <v>37</v>
      </c>
      <c r="D4" s="14" t="s">
        <v>35</v>
      </c>
      <c r="E4" s="16" t="s">
        <v>22</v>
      </c>
      <c r="F4" s="13" t="s">
        <v>36</v>
      </c>
      <c r="G4" s="14" t="s">
        <v>38</v>
      </c>
      <c r="H4" s="16" t="s">
        <v>22</v>
      </c>
      <c r="I4" s="13" t="s">
        <v>39</v>
      </c>
      <c r="J4" s="14" t="s">
        <v>40</v>
      </c>
      <c r="K4" s="16" t="s">
        <v>22</v>
      </c>
      <c r="L4" s="13" t="s">
        <v>41</v>
      </c>
      <c r="M4" s="14" t="s">
        <v>42</v>
      </c>
      <c r="N4" s="16" t="s">
        <v>22</v>
      </c>
      <c r="O4" s="22" t="s">
        <v>43</v>
      </c>
      <c r="P4" s="14" t="s">
        <v>44</v>
      </c>
      <c r="Q4" s="16" t="s">
        <v>22</v>
      </c>
      <c r="R4" s="22" t="s">
        <v>45</v>
      </c>
      <c r="S4" s="14" t="s">
        <v>46</v>
      </c>
      <c r="T4" s="16" t="s">
        <v>22</v>
      </c>
      <c r="U4" s="14" t="s">
        <v>32</v>
      </c>
      <c r="V4" s="16" t="s">
        <v>22</v>
      </c>
      <c r="W4" s="13" t="s">
        <v>30</v>
      </c>
      <c r="X4" s="13" t="s">
        <v>23</v>
      </c>
      <c r="Y4" s="13"/>
      <c r="Z4" s="14" t="s">
        <v>33</v>
      </c>
      <c r="AA4" s="16" t="s">
        <v>22</v>
      </c>
      <c r="AB4" s="22" t="s">
        <v>47</v>
      </c>
      <c r="AC4" s="14" t="s">
        <v>34</v>
      </c>
      <c r="AD4" s="16" t="s">
        <v>22</v>
      </c>
      <c r="AE4" s="30" t="s">
        <v>24</v>
      </c>
      <c r="AF4" s="8" t="s">
        <v>49</v>
      </c>
      <c r="AG4" s="22" t="s">
        <v>48</v>
      </c>
      <c r="AH4" s="8" t="s">
        <v>51</v>
      </c>
      <c r="AI4" s="4"/>
      <c r="AJ4" s="5"/>
      <c r="AK4" s="5"/>
      <c r="AL4" s="5"/>
      <c r="AM4" s="5"/>
      <c r="AN4" s="5"/>
      <c r="AO4" s="2"/>
      <c r="AP4" s="1"/>
      <c r="AQ4" s="2"/>
      <c r="AR4" s="3"/>
      <c r="AS4" s="2"/>
      <c r="AT4" s="2"/>
      <c r="AU4" s="1"/>
      <c r="AV4" s="1"/>
      <c r="AW4" s="1"/>
      <c r="AX4" s="2"/>
      <c r="AY4" s="1"/>
      <c r="AZ4" s="1"/>
      <c r="BA4" s="2"/>
      <c r="BB4" s="1"/>
      <c r="BC4" s="1"/>
      <c r="BD4" s="2"/>
      <c r="BE4" s="1"/>
      <c r="BF4" s="1"/>
    </row>
    <row r="5" spans="1:58" ht="31.5" x14ac:dyDescent="0.25">
      <c r="A5" s="7" t="s">
        <v>2</v>
      </c>
      <c r="B5" s="43">
        <v>9003</v>
      </c>
      <c r="C5" s="35">
        <v>3019</v>
      </c>
      <c r="D5" s="15">
        <f t="shared" ref="D5:D30" si="0">C5/B5*100</f>
        <v>33.533266688881483</v>
      </c>
      <c r="E5" s="29">
        <v>22</v>
      </c>
      <c r="F5" s="35">
        <v>179</v>
      </c>
      <c r="G5" s="15">
        <f t="shared" ref="G5:G30" si="1">F5/B5*100</f>
        <v>1.9882261468399423</v>
      </c>
      <c r="H5" s="17">
        <v>25</v>
      </c>
      <c r="I5" s="19">
        <v>7196</v>
      </c>
      <c r="J5" s="15">
        <f t="shared" ref="J5:J30" si="2">I5/C5*100</f>
        <v>238.35707187810536</v>
      </c>
      <c r="K5" s="17">
        <v>26</v>
      </c>
      <c r="L5" s="19">
        <v>217</v>
      </c>
      <c r="M5" s="15">
        <f t="shared" ref="M5:M30" si="3">L5/C5*100</f>
        <v>7.1878105332891682</v>
      </c>
      <c r="N5" s="17">
        <v>20</v>
      </c>
      <c r="O5" s="32">
        <v>2225</v>
      </c>
      <c r="P5" s="15">
        <f t="shared" ref="P5:P30" si="4">O5/B5*100</f>
        <v>24.713984227479731</v>
      </c>
      <c r="Q5" s="17">
        <v>24</v>
      </c>
      <c r="R5" s="32">
        <v>31</v>
      </c>
      <c r="S5" s="15">
        <f t="shared" ref="S5:S30" si="5">R5/B5*100</f>
        <v>0.34432966788848163</v>
      </c>
      <c r="T5" s="17">
        <v>16</v>
      </c>
      <c r="U5" s="15">
        <f t="shared" ref="U5:U30" si="6">O5/I5*100</f>
        <v>30.919955530850473</v>
      </c>
      <c r="V5" s="17">
        <v>9</v>
      </c>
      <c r="W5" s="19">
        <v>1</v>
      </c>
      <c r="X5" s="20">
        <f t="shared" ref="X5:X30" si="7">B5/W5</f>
        <v>9003</v>
      </c>
      <c r="Y5" s="21">
        <f t="shared" ref="Y5:Y30" si="8">X5/471171</f>
        <v>1.910771248654947E-2</v>
      </c>
      <c r="Z5" s="15">
        <f t="shared" ref="Z5:Z30" si="9">Y5*100</f>
        <v>1.9107712486549471</v>
      </c>
      <c r="AA5" s="17">
        <v>24</v>
      </c>
      <c r="AB5" s="32">
        <v>62</v>
      </c>
      <c r="AC5" s="28">
        <f t="shared" ref="AC5:AC30" si="10">AB5/B5*100</f>
        <v>0.68865933577696326</v>
      </c>
      <c r="AD5" s="17">
        <v>25</v>
      </c>
      <c r="AE5" s="31">
        <f t="shared" ref="AE5:AE30" si="11">E5+H5+K5+N5+Q5+T5+V5+AA5+AD5</f>
        <v>191</v>
      </c>
      <c r="AF5" s="11">
        <v>2</v>
      </c>
      <c r="AG5" s="45">
        <f t="shared" ref="AG5:AG30" si="12">AF5-AH5</f>
        <v>1</v>
      </c>
      <c r="AH5" s="11">
        <v>1</v>
      </c>
    </row>
    <row r="6" spans="1:58" ht="31.5" x14ac:dyDescent="0.25">
      <c r="A6" s="7" t="s">
        <v>13</v>
      </c>
      <c r="B6" s="43">
        <v>18542</v>
      </c>
      <c r="C6" s="35">
        <v>4863</v>
      </c>
      <c r="D6" s="15">
        <f t="shared" si="0"/>
        <v>26.226944234710388</v>
      </c>
      <c r="E6" s="29">
        <v>12</v>
      </c>
      <c r="F6" s="36">
        <v>226</v>
      </c>
      <c r="G6" s="15">
        <f t="shared" si="1"/>
        <v>1.2188544925035056</v>
      </c>
      <c r="H6" s="17">
        <v>20</v>
      </c>
      <c r="I6" s="19">
        <v>11131</v>
      </c>
      <c r="J6" s="15">
        <f t="shared" si="2"/>
        <v>228.8916306806498</v>
      </c>
      <c r="K6" s="17">
        <v>25</v>
      </c>
      <c r="L6" s="19">
        <v>422</v>
      </c>
      <c r="M6" s="15">
        <f t="shared" si="3"/>
        <v>8.6777709232983753</v>
      </c>
      <c r="N6" s="17">
        <v>23</v>
      </c>
      <c r="O6" s="32">
        <v>4063</v>
      </c>
      <c r="P6" s="15">
        <f t="shared" si="4"/>
        <v>21.912415057706827</v>
      </c>
      <c r="Q6" s="17">
        <v>23</v>
      </c>
      <c r="R6" s="32">
        <v>108</v>
      </c>
      <c r="S6" s="15">
        <f t="shared" si="5"/>
        <v>0.58246143889548052</v>
      </c>
      <c r="T6" s="17">
        <v>23</v>
      </c>
      <c r="U6" s="15">
        <f t="shared" si="6"/>
        <v>36.501662024975296</v>
      </c>
      <c r="V6" s="17">
        <v>15</v>
      </c>
      <c r="W6" s="19">
        <v>1</v>
      </c>
      <c r="X6" s="20">
        <f t="shared" si="7"/>
        <v>18542</v>
      </c>
      <c r="Y6" s="21">
        <f t="shared" si="8"/>
        <v>3.9353016208552735E-2</v>
      </c>
      <c r="Z6" s="15">
        <f t="shared" si="9"/>
        <v>3.9353016208552734</v>
      </c>
      <c r="AA6" s="17">
        <v>12</v>
      </c>
      <c r="AB6" s="32">
        <v>26</v>
      </c>
      <c r="AC6" s="28">
        <f t="shared" si="10"/>
        <v>0.1402221982526157</v>
      </c>
      <c r="AD6" s="17">
        <v>19</v>
      </c>
      <c r="AE6" s="31">
        <f t="shared" si="11"/>
        <v>172</v>
      </c>
      <c r="AF6" s="11">
        <v>8</v>
      </c>
      <c r="AG6" s="45">
        <f t="shared" si="12"/>
        <v>6</v>
      </c>
      <c r="AH6" s="11">
        <v>2</v>
      </c>
    </row>
    <row r="7" spans="1:58" ht="31.5" x14ac:dyDescent="0.25">
      <c r="A7" s="7" t="s">
        <v>16</v>
      </c>
      <c r="B7" s="43">
        <v>18407</v>
      </c>
      <c r="C7" s="35">
        <v>6002</v>
      </c>
      <c r="D7" s="15">
        <f t="shared" si="0"/>
        <v>32.607160319443693</v>
      </c>
      <c r="E7" s="29">
        <v>21</v>
      </c>
      <c r="F7" s="35">
        <v>12</v>
      </c>
      <c r="G7" s="15">
        <f t="shared" si="1"/>
        <v>6.5192589775628834E-2</v>
      </c>
      <c r="H7" s="17">
        <v>4</v>
      </c>
      <c r="I7" s="19">
        <v>11961</v>
      </c>
      <c r="J7" s="15">
        <f t="shared" si="2"/>
        <v>199.28357214261914</v>
      </c>
      <c r="K7" s="17">
        <v>23</v>
      </c>
      <c r="L7" s="19">
        <v>843</v>
      </c>
      <c r="M7" s="15">
        <f t="shared" si="3"/>
        <v>14.04531822725758</v>
      </c>
      <c r="N7" s="17">
        <v>26</v>
      </c>
      <c r="O7" s="32">
        <v>4837</v>
      </c>
      <c r="P7" s="15">
        <f t="shared" si="4"/>
        <v>26.278046395393055</v>
      </c>
      <c r="Q7" s="17">
        <v>25</v>
      </c>
      <c r="R7" s="32">
        <v>111</v>
      </c>
      <c r="S7" s="15">
        <f t="shared" si="5"/>
        <v>0.60303145542456682</v>
      </c>
      <c r="T7" s="17">
        <v>24</v>
      </c>
      <c r="U7" s="15">
        <f t="shared" si="6"/>
        <v>40.439762561658725</v>
      </c>
      <c r="V7" s="17">
        <v>18</v>
      </c>
      <c r="W7" s="19">
        <v>1</v>
      </c>
      <c r="X7" s="20">
        <f t="shared" si="7"/>
        <v>18407</v>
      </c>
      <c r="Y7" s="21">
        <f t="shared" si="8"/>
        <v>3.9066496027981346E-2</v>
      </c>
      <c r="Z7" s="15">
        <f t="shared" si="9"/>
        <v>3.9066496027981348</v>
      </c>
      <c r="AA7" s="17">
        <v>13</v>
      </c>
      <c r="AB7" s="32">
        <v>21</v>
      </c>
      <c r="AC7" s="28">
        <f t="shared" si="10"/>
        <v>0.11408703210735045</v>
      </c>
      <c r="AD7" s="17">
        <v>14</v>
      </c>
      <c r="AE7" s="31">
        <f t="shared" si="11"/>
        <v>168</v>
      </c>
      <c r="AF7" s="11">
        <v>2</v>
      </c>
      <c r="AG7" s="46">
        <f t="shared" si="12"/>
        <v>-1</v>
      </c>
      <c r="AH7" s="11">
        <v>3</v>
      </c>
    </row>
    <row r="8" spans="1:58" ht="31.5" x14ac:dyDescent="0.25">
      <c r="A8" s="7" t="s">
        <v>11</v>
      </c>
      <c r="B8" s="43">
        <v>9158</v>
      </c>
      <c r="C8" s="35">
        <v>3594</v>
      </c>
      <c r="D8" s="15">
        <f t="shared" si="0"/>
        <v>39.244376501419524</v>
      </c>
      <c r="E8" s="29">
        <v>25</v>
      </c>
      <c r="F8" s="35">
        <v>47</v>
      </c>
      <c r="G8" s="15">
        <f t="shared" si="1"/>
        <v>0.51321249181043893</v>
      </c>
      <c r="H8" s="17">
        <v>11</v>
      </c>
      <c r="I8" s="19">
        <v>7141</v>
      </c>
      <c r="J8" s="15">
        <f t="shared" si="2"/>
        <v>198.69226488592096</v>
      </c>
      <c r="K8" s="17">
        <v>22</v>
      </c>
      <c r="L8" s="19">
        <v>40</v>
      </c>
      <c r="M8" s="15">
        <f t="shared" si="3"/>
        <v>1.1129660545353366</v>
      </c>
      <c r="N8" s="17">
        <v>3</v>
      </c>
      <c r="O8" s="32">
        <v>2840</v>
      </c>
      <c r="P8" s="15">
        <f t="shared" si="4"/>
        <v>31.01113780301376</v>
      </c>
      <c r="Q8" s="17">
        <v>26</v>
      </c>
      <c r="R8" s="32">
        <v>53</v>
      </c>
      <c r="S8" s="15">
        <f t="shared" si="5"/>
        <v>0.57872898012666518</v>
      </c>
      <c r="T8" s="17">
        <v>22</v>
      </c>
      <c r="U8" s="15">
        <f t="shared" si="6"/>
        <v>39.770340288475005</v>
      </c>
      <c r="V8" s="17">
        <v>16</v>
      </c>
      <c r="W8" s="19">
        <v>1</v>
      </c>
      <c r="X8" s="20">
        <f t="shared" si="7"/>
        <v>9158</v>
      </c>
      <c r="Y8" s="21">
        <f t="shared" si="8"/>
        <v>1.9436680101279576E-2</v>
      </c>
      <c r="Z8" s="15">
        <f t="shared" si="9"/>
        <v>1.9436680101279575</v>
      </c>
      <c r="AA8" s="17">
        <v>23</v>
      </c>
      <c r="AB8" s="32">
        <v>11</v>
      </c>
      <c r="AC8" s="28">
        <f t="shared" si="10"/>
        <v>0.12011356191308147</v>
      </c>
      <c r="AD8" s="17">
        <v>16</v>
      </c>
      <c r="AE8" s="31">
        <f t="shared" si="11"/>
        <v>164</v>
      </c>
      <c r="AF8" s="11">
        <v>1</v>
      </c>
      <c r="AG8" s="46">
        <f t="shared" si="12"/>
        <v>-3</v>
      </c>
      <c r="AH8" s="11">
        <v>4</v>
      </c>
    </row>
    <row r="9" spans="1:58" ht="31.5" x14ac:dyDescent="0.25">
      <c r="A9" s="7" t="s">
        <v>0</v>
      </c>
      <c r="B9" s="43">
        <v>14813</v>
      </c>
      <c r="C9" s="35">
        <v>4420</v>
      </c>
      <c r="D9" s="15">
        <f t="shared" si="0"/>
        <v>29.838655235266319</v>
      </c>
      <c r="E9" s="29">
        <v>19</v>
      </c>
      <c r="F9" s="35">
        <v>92</v>
      </c>
      <c r="G9" s="15">
        <f t="shared" si="1"/>
        <v>0.62107608182002294</v>
      </c>
      <c r="H9" s="17">
        <v>13</v>
      </c>
      <c r="I9" s="19">
        <v>5687</v>
      </c>
      <c r="J9" s="15">
        <f t="shared" si="2"/>
        <v>128.66515837104075</v>
      </c>
      <c r="K9" s="17">
        <v>13</v>
      </c>
      <c r="L9" s="19">
        <v>332</v>
      </c>
      <c r="M9" s="15">
        <f t="shared" si="3"/>
        <v>7.5113122171945701</v>
      </c>
      <c r="N9" s="17">
        <v>21</v>
      </c>
      <c r="O9" s="32">
        <v>2664</v>
      </c>
      <c r="P9" s="15">
        <f t="shared" si="4"/>
        <v>17.984203064875448</v>
      </c>
      <c r="Q9" s="17">
        <v>22</v>
      </c>
      <c r="R9" s="32">
        <v>96</v>
      </c>
      <c r="S9" s="15">
        <f t="shared" si="5"/>
        <v>0.64807938972524137</v>
      </c>
      <c r="T9" s="17">
        <v>25</v>
      </c>
      <c r="U9" s="15">
        <f t="shared" si="6"/>
        <v>46.843678565148586</v>
      </c>
      <c r="V9" s="17">
        <v>24</v>
      </c>
      <c r="W9" s="19">
        <v>1</v>
      </c>
      <c r="X9" s="20">
        <f t="shared" si="7"/>
        <v>14813</v>
      </c>
      <c r="Y9" s="21">
        <f t="shared" si="8"/>
        <v>3.1438692109658703E-2</v>
      </c>
      <c r="Z9" s="15">
        <f t="shared" si="9"/>
        <v>3.1438692109658701</v>
      </c>
      <c r="AA9" s="17">
        <v>17</v>
      </c>
      <c r="AB9" s="32">
        <v>5</v>
      </c>
      <c r="AC9" s="28">
        <f t="shared" si="10"/>
        <v>3.3754134881522985E-2</v>
      </c>
      <c r="AD9" s="17">
        <v>7</v>
      </c>
      <c r="AE9" s="31">
        <f t="shared" si="11"/>
        <v>161</v>
      </c>
      <c r="AF9" s="11">
        <v>5</v>
      </c>
      <c r="AG9" s="34">
        <f t="shared" si="12"/>
        <v>0</v>
      </c>
      <c r="AH9" s="11">
        <v>5</v>
      </c>
    </row>
    <row r="10" spans="1:58" ht="31.5" x14ac:dyDescent="0.25">
      <c r="A10" s="7" t="s">
        <v>27</v>
      </c>
      <c r="B10" s="43">
        <v>92648</v>
      </c>
      <c r="C10" s="35">
        <v>24033</v>
      </c>
      <c r="D10" s="15">
        <f t="shared" si="0"/>
        <v>25.940117433727654</v>
      </c>
      <c r="E10" s="29">
        <v>11</v>
      </c>
      <c r="F10" s="36">
        <v>803</v>
      </c>
      <c r="G10" s="15">
        <f t="shared" si="1"/>
        <v>0.86672135394180116</v>
      </c>
      <c r="H10" s="17">
        <v>17</v>
      </c>
      <c r="I10" s="19">
        <v>34187</v>
      </c>
      <c r="J10" s="15">
        <f t="shared" si="2"/>
        <v>142.25023925435858</v>
      </c>
      <c r="K10" s="17">
        <v>18</v>
      </c>
      <c r="L10" s="19">
        <v>1554</v>
      </c>
      <c r="M10" s="15">
        <f t="shared" si="3"/>
        <v>6.4661090999875173</v>
      </c>
      <c r="N10" s="17">
        <v>18</v>
      </c>
      <c r="O10" s="32">
        <v>14519</v>
      </c>
      <c r="P10" s="15">
        <f t="shared" si="4"/>
        <v>15.671142388394784</v>
      </c>
      <c r="Q10" s="17">
        <v>21</v>
      </c>
      <c r="R10" s="32">
        <v>328</v>
      </c>
      <c r="S10" s="15">
        <f t="shared" si="5"/>
        <v>0.35402814955530609</v>
      </c>
      <c r="T10" s="17">
        <v>18</v>
      </c>
      <c r="U10" s="15">
        <f t="shared" si="6"/>
        <v>42.469359698130873</v>
      </c>
      <c r="V10" s="17">
        <v>22</v>
      </c>
      <c r="W10" s="19">
        <v>4</v>
      </c>
      <c r="X10" s="20">
        <f t="shared" si="7"/>
        <v>23162</v>
      </c>
      <c r="Y10" s="21">
        <f t="shared" si="8"/>
        <v>4.9158373499217908E-2</v>
      </c>
      <c r="Z10" s="15">
        <f t="shared" si="9"/>
        <v>4.9158373499217909</v>
      </c>
      <c r="AA10" s="17">
        <v>6</v>
      </c>
      <c r="AB10" s="32">
        <v>76</v>
      </c>
      <c r="AC10" s="28">
        <f t="shared" si="10"/>
        <v>8.2030912701839223E-2</v>
      </c>
      <c r="AD10" s="17">
        <v>11</v>
      </c>
      <c r="AE10" s="31">
        <f t="shared" si="11"/>
        <v>142</v>
      </c>
      <c r="AF10" s="11">
        <v>9</v>
      </c>
      <c r="AG10" s="45">
        <f t="shared" si="12"/>
        <v>3</v>
      </c>
      <c r="AH10" s="11">
        <v>6</v>
      </c>
    </row>
    <row r="11" spans="1:58" ht="31.5" x14ac:dyDescent="0.25">
      <c r="A11" s="7" t="s">
        <v>29</v>
      </c>
      <c r="B11" s="43">
        <v>59779</v>
      </c>
      <c r="C11" s="35">
        <v>23811</v>
      </c>
      <c r="D11" s="15">
        <f t="shared" si="0"/>
        <v>39.831713477977218</v>
      </c>
      <c r="E11" s="29">
        <v>26</v>
      </c>
      <c r="F11" s="36">
        <v>1257</v>
      </c>
      <c r="G11" s="15">
        <f t="shared" si="1"/>
        <v>2.1027451111594373</v>
      </c>
      <c r="H11" s="17">
        <v>26</v>
      </c>
      <c r="I11" s="19">
        <v>22426</v>
      </c>
      <c r="J11" s="15">
        <f t="shared" si="2"/>
        <v>94.183360631640838</v>
      </c>
      <c r="K11" s="17">
        <v>6</v>
      </c>
      <c r="L11" s="19">
        <v>1175</v>
      </c>
      <c r="M11" s="15">
        <f t="shared" si="3"/>
        <v>4.9346940489689644</v>
      </c>
      <c r="N11" s="17">
        <v>12</v>
      </c>
      <c r="O11" s="32">
        <v>6960</v>
      </c>
      <c r="P11" s="15">
        <f t="shared" si="4"/>
        <v>11.642884625035547</v>
      </c>
      <c r="Q11" s="17">
        <v>14</v>
      </c>
      <c r="R11" s="32">
        <v>434</v>
      </c>
      <c r="S11" s="15">
        <f t="shared" si="5"/>
        <v>0.72600746081399825</v>
      </c>
      <c r="T11" s="17">
        <v>26</v>
      </c>
      <c r="U11" s="15">
        <f t="shared" si="6"/>
        <v>31.035405333095511</v>
      </c>
      <c r="V11" s="17">
        <v>7</v>
      </c>
      <c r="W11" s="19">
        <v>2.5</v>
      </c>
      <c r="X11" s="20">
        <f t="shared" si="7"/>
        <v>23911.599999999999</v>
      </c>
      <c r="Y11" s="21">
        <f t="shared" si="8"/>
        <v>5.0749303331486868E-2</v>
      </c>
      <c r="Z11" s="15">
        <f t="shared" si="9"/>
        <v>5.0749303331486866</v>
      </c>
      <c r="AA11" s="17">
        <v>5</v>
      </c>
      <c r="AB11" s="32">
        <v>81</v>
      </c>
      <c r="AC11" s="28">
        <f t="shared" si="10"/>
        <v>0.13549908830860335</v>
      </c>
      <c r="AD11" s="17">
        <v>18</v>
      </c>
      <c r="AE11" s="31">
        <f t="shared" si="11"/>
        <v>140</v>
      </c>
      <c r="AF11" s="11">
        <v>15</v>
      </c>
      <c r="AG11" s="45">
        <f t="shared" si="12"/>
        <v>8</v>
      </c>
      <c r="AH11" s="11">
        <v>7</v>
      </c>
    </row>
    <row r="12" spans="1:58" ht="31.5" x14ac:dyDescent="0.25">
      <c r="A12" s="7" t="s">
        <v>9</v>
      </c>
      <c r="B12" s="43">
        <v>19600</v>
      </c>
      <c r="C12" s="35">
        <v>6600</v>
      </c>
      <c r="D12" s="15">
        <f t="shared" si="0"/>
        <v>33.673469387755098</v>
      </c>
      <c r="E12" s="29">
        <v>23</v>
      </c>
      <c r="F12" s="35">
        <v>13</v>
      </c>
      <c r="G12" s="15">
        <f t="shared" si="1"/>
        <v>6.6326530612244902E-2</v>
      </c>
      <c r="H12" s="17">
        <v>4</v>
      </c>
      <c r="I12" s="19">
        <v>8547</v>
      </c>
      <c r="J12" s="15">
        <f t="shared" si="2"/>
        <v>129.5</v>
      </c>
      <c r="K12" s="17">
        <v>14</v>
      </c>
      <c r="L12" s="19">
        <v>645</v>
      </c>
      <c r="M12" s="15">
        <f t="shared" si="3"/>
        <v>9.7727272727272734</v>
      </c>
      <c r="N12" s="17">
        <v>25</v>
      </c>
      <c r="O12" s="32">
        <v>2938</v>
      </c>
      <c r="P12" s="15">
        <f t="shared" si="4"/>
        <v>14.989795918367346</v>
      </c>
      <c r="Q12" s="17">
        <v>20</v>
      </c>
      <c r="R12" s="32">
        <v>66</v>
      </c>
      <c r="S12" s="15">
        <f t="shared" si="5"/>
        <v>0.33673469387755101</v>
      </c>
      <c r="T12" s="17">
        <v>16</v>
      </c>
      <c r="U12" s="15">
        <f t="shared" si="6"/>
        <v>34.374634374634368</v>
      </c>
      <c r="V12" s="17">
        <v>14</v>
      </c>
      <c r="W12" s="19">
        <v>1</v>
      </c>
      <c r="X12" s="20">
        <f t="shared" si="7"/>
        <v>19600</v>
      </c>
      <c r="Y12" s="21">
        <f t="shared" si="8"/>
        <v>4.1598485475549216E-2</v>
      </c>
      <c r="Z12" s="15">
        <f t="shared" si="9"/>
        <v>4.1598485475549216</v>
      </c>
      <c r="AA12" s="17">
        <v>10</v>
      </c>
      <c r="AB12" s="32">
        <v>10</v>
      </c>
      <c r="AC12" s="28">
        <f t="shared" si="10"/>
        <v>5.1020408163265307E-2</v>
      </c>
      <c r="AD12" s="17">
        <v>8</v>
      </c>
      <c r="AE12" s="31">
        <f t="shared" si="11"/>
        <v>134</v>
      </c>
      <c r="AF12" s="11">
        <v>4</v>
      </c>
      <c r="AG12" s="46">
        <f t="shared" si="12"/>
        <v>-4</v>
      </c>
      <c r="AH12" s="11">
        <v>8</v>
      </c>
    </row>
    <row r="13" spans="1:58" ht="31.5" x14ac:dyDescent="0.25">
      <c r="A13" s="7" t="s">
        <v>17</v>
      </c>
      <c r="B13" s="43">
        <v>10233</v>
      </c>
      <c r="C13" s="35">
        <v>2978</v>
      </c>
      <c r="D13" s="15">
        <f t="shared" si="0"/>
        <v>29.101925144141504</v>
      </c>
      <c r="E13" s="29">
        <v>18</v>
      </c>
      <c r="F13" s="35">
        <v>17</v>
      </c>
      <c r="G13" s="15">
        <f t="shared" si="1"/>
        <v>0.16612918987589173</v>
      </c>
      <c r="H13" s="17">
        <v>7</v>
      </c>
      <c r="I13" s="19">
        <v>5328</v>
      </c>
      <c r="J13" s="15">
        <f t="shared" si="2"/>
        <v>178.91202149093351</v>
      </c>
      <c r="K13" s="17">
        <v>21</v>
      </c>
      <c r="L13" s="19">
        <v>267</v>
      </c>
      <c r="M13" s="15">
        <f t="shared" si="3"/>
        <v>8.9657488247145736</v>
      </c>
      <c r="N13" s="17">
        <v>24</v>
      </c>
      <c r="O13" s="32">
        <v>952</v>
      </c>
      <c r="P13" s="15">
        <f t="shared" si="4"/>
        <v>9.3032346330499358</v>
      </c>
      <c r="Q13" s="17">
        <v>9</v>
      </c>
      <c r="R13" s="32">
        <v>11</v>
      </c>
      <c r="S13" s="15">
        <f t="shared" si="5"/>
        <v>0.10749535815498877</v>
      </c>
      <c r="T13" s="17">
        <v>7</v>
      </c>
      <c r="U13" s="15">
        <f t="shared" si="6"/>
        <v>17.867867867867869</v>
      </c>
      <c r="V13" s="17">
        <v>1</v>
      </c>
      <c r="W13" s="19">
        <v>1</v>
      </c>
      <c r="X13" s="20">
        <f t="shared" si="7"/>
        <v>10233</v>
      </c>
      <c r="Y13" s="21">
        <f t="shared" si="8"/>
        <v>2.1718229687310978E-2</v>
      </c>
      <c r="Z13" s="15">
        <f t="shared" si="9"/>
        <v>2.1718229687310977</v>
      </c>
      <c r="AA13" s="17">
        <v>21</v>
      </c>
      <c r="AB13" s="32">
        <v>76</v>
      </c>
      <c r="AC13" s="28">
        <f t="shared" si="10"/>
        <v>0.74269520179810422</v>
      </c>
      <c r="AD13" s="17">
        <v>26</v>
      </c>
      <c r="AE13" s="31">
        <f t="shared" si="11"/>
        <v>134</v>
      </c>
      <c r="AF13" s="11">
        <v>11</v>
      </c>
      <c r="AG13" s="45">
        <f t="shared" si="12"/>
        <v>3</v>
      </c>
      <c r="AH13" s="11">
        <v>8</v>
      </c>
    </row>
    <row r="14" spans="1:58" ht="31.5" x14ac:dyDescent="0.25">
      <c r="A14" s="7" t="s">
        <v>5</v>
      </c>
      <c r="B14" s="43">
        <v>14156</v>
      </c>
      <c r="C14" s="35">
        <v>3502</v>
      </c>
      <c r="D14" s="15">
        <f t="shared" si="0"/>
        <v>24.738626730714891</v>
      </c>
      <c r="E14" s="29">
        <v>9</v>
      </c>
      <c r="F14" s="36">
        <v>31</v>
      </c>
      <c r="G14" s="15">
        <f t="shared" si="1"/>
        <v>0.21898841480644249</v>
      </c>
      <c r="H14" s="17">
        <v>8</v>
      </c>
      <c r="I14" s="19">
        <v>7829</v>
      </c>
      <c r="J14" s="15">
        <f t="shared" si="2"/>
        <v>223.55796687607082</v>
      </c>
      <c r="K14" s="17">
        <v>24</v>
      </c>
      <c r="L14" s="19">
        <v>174</v>
      </c>
      <c r="M14" s="15">
        <f t="shared" si="3"/>
        <v>4.9685893774985725</v>
      </c>
      <c r="N14" s="17">
        <v>13</v>
      </c>
      <c r="O14" s="32">
        <v>2100</v>
      </c>
      <c r="P14" s="15">
        <f t="shared" si="4"/>
        <v>14.834699067533203</v>
      </c>
      <c r="Q14" s="17">
        <v>19</v>
      </c>
      <c r="R14" s="32">
        <v>28</v>
      </c>
      <c r="S14" s="15">
        <f t="shared" si="5"/>
        <v>0.19779598756710934</v>
      </c>
      <c r="T14" s="17">
        <v>13</v>
      </c>
      <c r="U14" s="15">
        <f t="shared" si="6"/>
        <v>26.823349086728825</v>
      </c>
      <c r="V14" s="17">
        <v>4</v>
      </c>
      <c r="W14" s="19">
        <v>1</v>
      </c>
      <c r="X14" s="20">
        <f t="shared" si="7"/>
        <v>14156</v>
      </c>
      <c r="Y14" s="21">
        <f t="shared" si="8"/>
        <v>3.0044293897544629E-2</v>
      </c>
      <c r="Z14" s="15">
        <f t="shared" si="9"/>
        <v>3.0044293897544629</v>
      </c>
      <c r="AA14" s="17">
        <v>18</v>
      </c>
      <c r="AB14" s="32">
        <v>18</v>
      </c>
      <c r="AC14" s="28">
        <f t="shared" si="10"/>
        <v>0.12715456343599885</v>
      </c>
      <c r="AD14" s="17">
        <v>17</v>
      </c>
      <c r="AE14" s="31">
        <f t="shared" si="11"/>
        <v>125</v>
      </c>
      <c r="AF14" s="11">
        <v>6</v>
      </c>
      <c r="AG14" s="46">
        <f t="shared" si="12"/>
        <v>-4</v>
      </c>
      <c r="AH14" s="11">
        <v>10</v>
      </c>
    </row>
    <row r="15" spans="1:58" ht="31.5" x14ac:dyDescent="0.25">
      <c r="A15" s="7" t="s">
        <v>14</v>
      </c>
      <c r="B15" s="43">
        <v>121751</v>
      </c>
      <c r="C15" s="35">
        <v>29347</v>
      </c>
      <c r="D15" s="15">
        <f t="shared" si="0"/>
        <v>24.104114134586162</v>
      </c>
      <c r="E15" s="29">
        <v>8</v>
      </c>
      <c r="F15" s="36">
        <v>477</v>
      </c>
      <c r="G15" s="15">
        <f t="shared" si="1"/>
        <v>0.39178322970653218</v>
      </c>
      <c r="H15" s="17">
        <v>9</v>
      </c>
      <c r="I15" s="19">
        <v>40456</v>
      </c>
      <c r="J15" s="15">
        <f t="shared" si="2"/>
        <v>137.85395440760556</v>
      </c>
      <c r="K15" s="17">
        <v>16</v>
      </c>
      <c r="L15" s="19">
        <v>2384</v>
      </c>
      <c r="M15" s="15">
        <f t="shared" si="3"/>
        <v>8.1234879204007218</v>
      </c>
      <c r="N15" s="17">
        <v>22</v>
      </c>
      <c r="O15" s="32">
        <v>16793</v>
      </c>
      <c r="P15" s="15">
        <f t="shared" si="4"/>
        <v>13.792905191743804</v>
      </c>
      <c r="Q15" s="17">
        <v>18</v>
      </c>
      <c r="R15" s="32">
        <v>429</v>
      </c>
      <c r="S15" s="15">
        <f t="shared" si="5"/>
        <v>0.35235850218889375</v>
      </c>
      <c r="T15" s="17">
        <v>18</v>
      </c>
      <c r="U15" s="15">
        <f t="shared" si="6"/>
        <v>41.509294047854461</v>
      </c>
      <c r="V15" s="17">
        <v>20</v>
      </c>
      <c r="W15" s="19">
        <v>3.5</v>
      </c>
      <c r="X15" s="20">
        <f t="shared" si="7"/>
        <v>34786</v>
      </c>
      <c r="Y15" s="21">
        <f t="shared" si="8"/>
        <v>7.382882223226811E-2</v>
      </c>
      <c r="Z15" s="15">
        <f t="shared" si="9"/>
        <v>7.3828822232268108</v>
      </c>
      <c r="AA15" s="17">
        <v>1</v>
      </c>
      <c r="AB15" s="32">
        <v>101</v>
      </c>
      <c r="AC15" s="28">
        <f t="shared" si="10"/>
        <v>8.2956197485030927E-2</v>
      </c>
      <c r="AD15" s="17">
        <v>12</v>
      </c>
      <c r="AE15" s="31">
        <f t="shared" si="11"/>
        <v>124</v>
      </c>
      <c r="AF15" s="11">
        <v>10</v>
      </c>
      <c r="AG15" s="46">
        <f t="shared" si="12"/>
        <v>-1</v>
      </c>
      <c r="AH15" s="11">
        <v>11</v>
      </c>
    </row>
    <row r="16" spans="1:58" ht="31.5" x14ac:dyDescent="0.25">
      <c r="A16" s="7" t="s">
        <v>3</v>
      </c>
      <c r="B16" s="43">
        <v>9592</v>
      </c>
      <c r="C16" s="35">
        <v>2430</v>
      </c>
      <c r="D16" s="15">
        <f t="shared" si="0"/>
        <v>25.333611342785655</v>
      </c>
      <c r="E16" s="29">
        <v>10</v>
      </c>
      <c r="F16" s="36">
        <v>4</v>
      </c>
      <c r="G16" s="15">
        <f t="shared" si="1"/>
        <v>4.1701417848206836E-2</v>
      </c>
      <c r="H16" s="17">
        <v>3</v>
      </c>
      <c r="I16" s="19">
        <v>3092</v>
      </c>
      <c r="J16" s="15">
        <f t="shared" si="2"/>
        <v>127.24279835390946</v>
      </c>
      <c r="K16" s="17">
        <v>12</v>
      </c>
      <c r="L16" s="19">
        <v>127</v>
      </c>
      <c r="M16" s="15">
        <f t="shared" si="3"/>
        <v>5.2263374485596712</v>
      </c>
      <c r="N16" s="17">
        <v>15</v>
      </c>
      <c r="O16" s="32">
        <v>1115</v>
      </c>
      <c r="P16" s="15">
        <f t="shared" si="4"/>
        <v>11.624270225187656</v>
      </c>
      <c r="Q16" s="17">
        <v>13</v>
      </c>
      <c r="R16" s="32">
        <v>48</v>
      </c>
      <c r="S16" s="15">
        <f t="shared" si="5"/>
        <v>0.50041701417848206</v>
      </c>
      <c r="T16" s="17">
        <v>21</v>
      </c>
      <c r="U16" s="15">
        <f t="shared" si="6"/>
        <v>36.060802069857694</v>
      </c>
      <c r="V16" s="17">
        <v>13</v>
      </c>
      <c r="W16" s="19">
        <v>1</v>
      </c>
      <c r="X16" s="20">
        <f t="shared" si="7"/>
        <v>9592</v>
      </c>
      <c r="Y16" s="21">
        <f t="shared" si="8"/>
        <v>2.0357789422523882E-2</v>
      </c>
      <c r="Z16" s="15">
        <f t="shared" si="9"/>
        <v>2.0357789422523882</v>
      </c>
      <c r="AA16" s="17">
        <v>22</v>
      </c>
      <c r="AB16" s="32">
        <v>6</v>
      </c>
      <c r="AC16" s="28">
        <f t="shared" si="10"/>
        <v>6.2552126772310257E-2</v>
      </c>
      <c r="AD16" s="17">
        <v>10</v>
      </c>
      <c r="AE16" s="31">
        <f t="shared" si="11"/>
        <v>119</v>
      </c>
      <c r="AF16" s="11">
        <v>22</v>
      </c>
      <c r="AG16" s="45">
        <f t="shared" si="12"/>
        <v>10</v>
      </c>
      <c r="AH16" s="11">
        <v>12</v>
      </c>
    </row>
    <row r="17" spans="1:34" ht="31.5" x14ac:dyDescent="0.25">
      <c r="A17" s="7" t="s">
        <v>4</v>
      </c>
      <c r="B17" s="43">
        <v>18300</v>
      </c>
      <c r="C17" s="35">
        <v>6222</v>
      </c>
      <c r="D17" s="15">
        <f t="shared" si="0"/>
        <v>34</v>
      </c>
      <c r="E17" s="29">
        <v>24</v>
      </c>
      <c r="F17" s="35">
        <v>330</v>
      </c>
      <c r="G17" s="15">
        <f t="shared" si="1"/>
        <v>1.8032786885245904</v>
      </c>
      <c r="H17" s="17">
        <v>24</v>
      </c>
      <c r="I17" s="19">
        <v>5121</v>
      </c>
      <c r="J17" s="15">
        <f t="shared" si="2"/>
        <v>82.304725168756036</v>
      </c>
      <c r="K17" s="17">
        <v>2</v>
      </c>
      <c r="L17" s="19">
        <v>112</v>
      </c>
      <c r="M17" s="15">
        <f t="shared" si="3"/>
        <v>1.800064288010286</v>
      </c>
      <c r="N17" s="17">
        <v>4</v>
      </c>
      <c r="O17" s="32">
        <v>2170</v>
      </c>
      <c r="P17" s="15">
        <f t="shared" si="4"/>
        <v>11.857923497267759</v>
      </c>
      <c r="Q17" s="17">
        <v>15</v>
      </c>
      <c r="R17" s="32">
        <v>18</v>
      </c>
      <c r="S17" s="15">
        <f t="shared" si="5"/>
        <v>9.8360655737704916E-2</v>
      </c>
      <c r="T17" s="17">
        <v>6</v>
      </c>
      <c r="U17" s="15">
        <f t="shared" si="6"/>
        <v>42.374536223393868</v>
      </c>
      <c r="V17" s="17">
        <v>19</v>
      </c>
      <c r="W17" s="19">
        <v>1</v>
      </c>
      <c r="X17" s="20">
        <f t="shared" si="7"/>
        <v>18300</v>
      </c>
      <c r="Y17" s="21">
        <f t="shared" si="8"/>
        <v>3.8839402255232178E-2</v>
      </c>
      <c r="Z17" s="15">
        <f t="shared" si="9"/>
        <v>3.8839402255232178</v>
      </c>
      <c r="AA17" s="17">
        <v>14</v>
      </c>
      <c r="AB17" s="32">
        <v>11</v>
      </c>
      <c r="AC17" s="28">
        <f t="shared" si="10"/>
        <v>6.0109289617486336E-2</v>
      </c>
      <c r="AD17" s="17">
        <v>9</v>
      </c>
      <c r="AE17" s="31">
        <f t="shared" si="11"/>
        <v>117</v>
      </c>
      <c r="AF17" s="11">
        <v>13</v>
      </c>
      <c r="AG17" s="34">
        <f t="shared" si="12"/>
        <v>0</v>
      </c>
      <c r="AH17" s="11">
        <v>13</v>
      </c>
    </row>
    <row r="18" spans="1:34" ht="31.5" x14ac:dyDescent="0.25">
      <c r="A18" s="7" t="s">
        <v>10</v>
      </c>
      <c r="B18" s="43">
        <v>16557</v>
      </c>
      <c r="C18" s="35">
        <v>4760</v>
      </c>
      <c r="D18" s="15">
        <f t="shared" si="0"/>
        <v>28.749169535543878</v>
      </c>
      <c r="E18" s="29">
        <v>15</v>
      </c>
      <c r="F18" s="35">
        <v>106</v>
      </c>
      <c r="G18" s="15">
        <f t="shared" si="1"/>
        <v>0.64021259890076709</v>
      </c>
      <c r="H18" s="17">
        <v>14</v>
      </c>
      <c r="I18" s="19">
        <v>6648</v>
      </c>
      <c r="J18" s="15">
        <f t="shared" si="2"/>
        <v>139.66386554621849</v>
      </c>
      <c r="K18" s="17">
        <v>17</v>
      </c>
      <c r="L18" s="19">
        <v>169</v>
      </c>
      <c r="M18" s="15">
        <f t="shared" si="3"/>
        <v>3.5504201680672267</v>
      </c>
      <c r="N18" s="17">
        <v>9</v>
      </c>
      <c r="O18" s="32">
        <v>2254</v>
      </c>
      <c r="P18" s="15">
        <f t="shared" si="4"/>
        <v>13.613577338889895</v>
      </c>
      <c r="Q18" s="17">
        <v>17</v>
      </c>
      <c r="R18" s="32">
        <v>53</v>
      </c>
      <c r="S18" s="15">
        <f t="shared" si="5"/>
        <v>0.32010629945038355</v>
      </c>
      <c r="T18" s="17">
        <v>15</v>
      </c>
      <c r="U18" s="15">
        <f t="shared" si="6"/>
        <v>33.904933814681108</v>
      </c>
      <c r="V18" s="17">
        <v>12</v>
      </c>
      <c r="W18" s="19">
        <v>1</v>
      </c>
      <c r="X18" s="20">
        <f t="shared" si="7"/>
        <v>16557</v>
      </c>
      <c r="Y18" s="21">
        <f t="shared" si="8"/>
        <v>3.5140108368299408E-2</v>
      </c>
      <c r="Z18" s="15">
        <f t="shared" si="9"/>
        <v>3.5140108368299408</v>
      </c>
      <c r="AA18" s="17">
        <v>16</v>
      </c>
      <c r="AB18" s="32">
        <v>1</v>
      </c>
      <c r="AC18" s="28">
        <f t="shared" si="10"/>
        <v>6.0397414990638401E-3</v>
      </c>
      <c r="AD18" s="17">
        <v>1</v>
      </c>
      <c r="AE18" s="31">
        <f t="shared" si="11"/>
        <v>116</v>
      </c>
      <c r="AF18" s="11">
        <v>6</v>
      </c>
      <c r="AG18" s="46">
        <f t="shared" si="12"/>
        <v>-8</v>
      </c>
      <c r="AH18" s="11">
        <v>14</v>
      </c>
    </row>
    <row r="19" spans="1:34" ht="31.5" x14ac:dyDescent="0.25">
      <c r="A19" s="7" t="s">
        <v>31</v>
      </c>
      <c r="B19" s="43">
        <v>23011</v>
      </c>
      <c r="C19" s="35">
        <v>6255</v>
      </c>
      <c r="D19" s="15">
        <f t="shared" si="0"/>
        <v>27.182651775237932</v>
      </c>
      <c r="E19" s="29">
        <v>13</v>
      </c>
      <c r="F19" s="36">
        <v>317</v>
      </c>
      <c r="G19" s="15">
        <f t="shared" si="1"/>
        <v>1.3776020164269263</v>
      </c>
      <c r="H19" s="17">
        <v>21</v>
      </c>
      <c r="I19" s="19">
        <v>6248</v>
      </c>
      <c r="J19" s="15">
        <f t="shared" si="2"/>
        <v>99.888089528377293</v>
      </c>
      <c r="K19" s="17">
        <v>7</v>
      </c>
      <c r="L19" s="19">
        <v>183</v>
      </c>
      <c r="M19" s="15">
        <f t="shared" si="3"/>
        <v>2.9256594724220624</v>
      </c>
      <c r="N19" s="17">
        <v>7</v>
      </c>
      <c r="O19" s="32">
        <v>2662</v>
      </c>
      <c r="P19" s="15">
        <f t="shared" si="4"/>
        <v>11.56838033983747</v>
      </c>
      <c r="Q19" s="17">
        <v>12</v>
      </c>
      <c r="R19" s="32">
        <v>35</v>
      </c>
      <c r="S19" s="15">
        <f t="shared" si="5"/>
        <v>0.15210116900612752</v>
      </c>
      <c r="T19" s="17">
        <v>12</v>
      </c>
      <c r="U19" s="15">
        <f t="shared" si="6"/>
        <v>42.605633802816897</v>
      </c>
      <c r="V19" s="17">
        <v>21</v>
      </c>
      <c r="W19" s="19">
        <v>1</v>
      </c>
      <c r="X19" s="20">
        <f t="shared" si="7"/>
        <v>23011</v>
      </c>
      <c r="Y19" s="21">
        <f t="shared" si="8"/>
        <v>4.8837895371319544E-2</v>
      </c>
      <c r="Z19" s="15">
        <f t="shared" si="9"/>
        <v>4.8837895371319542</v>
      </c>
      <c r="AA19" s="17">
        <v>7</v>
      </c>
      <c r="AB19" s="32">
        <v>27</v>
      </c>
      <c r="AC19" s="28">
        <f t="shared" si="10"/>
        <v>0.11733518751901265</v>
      </c>
      <c r="AD19" s="17">
        <v>15</v>
      </c>
      <c r="AE19" s="31">
        <f t="shared" si="11"/>
        <v>115</v>
      </c>
      <c r="AF19" s="11">
        <v>18</v>
      </c>
      <c r="AG19" s="45">
        <f t="shared" si="12"/>
        <v>3</v>
      </c>
      <c r="AH19" s="11">
        <v>15</v>
      </c>
    </row>
    <row r="20" spans="1:34" ht="31.5" x14ac:dyDescent="0.25">
      <c r="A20" s="7" t="s">
        <v>12</v>
      </c>
      <c r="B20" s="43">
        <v>8519</v>
      </c>
      <c r="C20" s="35">
        <v>2449</v>
      </c>
      <c r="D20" s="15">
        <f t="shared" si="0"/>
        <v>28.747505575771804</v>
      </c>
      <c r="E20" s="29">
        <v>15</v>
      </c>
      <c r="F20" s="36">
        <v>35</v>
      </c>
      <c r="G20" s="15">
        <f t="shared" si="1"/>
        <v>0.41084634346754317</v>
      </c>
      <c r="H20" s="17">
        <v>10</v>
      </c>
      <c r="I20" s="19">
        <v>3092</v>
      </c>
      <c r="J20" s="15">
        <f t="shared" si="2"/>
        <v>126.25561453654552</v>
      </c>
      <c r="K20" s="17">
        <v>11</v>
      </c>
      <c r="L20" s="19">
        <v>19</v>
      </c>
      <c r="M20" s="15">
        <f t="shared" si="3"/>
        <v>0.77582686810943247</v>
      </c>
      <c r="N20" s="17">
        <v>2</v>
      </c>
      <c r="O20" s="32">
        <v>966</v>
      </c>
      <c r="P20" s="15">
        <f t="shared" si="4"/>
        <v>11.33935907970419</v>
      </c>
      <c r="Q20" s="17">
        <v>11</v>
      </c>
      <c r="R20" s="32">
        <v>12</v>
      </c>
      <c r="S20" s="15">
        <f t="shared" si="5"/>
        <v>0.14086160347458621</v>
      </c>
      <c r="T20" s="17">
        <v>10</v>
      </c>
      <c r="U20" s="15">
        <f t="shared" si="6"/>
        <v>31.241914618369986</v>
      </c>
      <c r="V20" s="17">
        <v>8</v>
      </c>
      <c r="W20" s="19">
        <v>1</v>
      </c>
      <c r="X20" s="20">
        <f t="shared" si="7"/>
        <v>8519</v>
      </c>
      <c r="Y20" s="21">
        <f t="shared" si="8"/>
        <v>1.8080484579908355E-2</v>
      </c>
      <c r="Z20" s="15">
        <f t="shared" si="9"/>
        <v>1.8080484579908356</v>
      </c>
      <c r="AA20" s="17">
        <v>25</v>
      </c>
      <c r="AB20" s="32">
        <v>25</v>
      </c>
      <c r="AC20" s="28">
        <f t="shared" si="10"/>
        <v>0.29346167390538797</v>
      </c>
      <c r="AD20" s="17">
        <v>23</v>
      </c>
      <c r="AE20" s="31">
        <f t="shared" si="11"/>
        <v>115</v>
      </c>
      <c r="AF20" s="11">
        <v>14</v>
      </c>
      <c r="AG20" s="46">
        <f t="shared" si="12"/>
        <v>-1</v>
      </c>
      <c r="AH20" s="11">
        <v>15</v>
      </c>
    </row>
    <row r="21" spans="1:34" ht="31.5" x14ac:dyDescent="0.25">
      <c r="A21" s="7" t="s">
        <v>1</v>
      </c>
      <c r="B21" s="43">
        <v>8282</v>
      </c>
      <c r="C21" s="35">
        <v>2535</v>
      </c>
      <c r="D21" s="15">
        <f t="shared" si="0"/>
        <v>30.608548659744024</v>
      </c>
      <c r="E21" s="29">
        <v>20</v>
      </c>
      <c r="F21" s="36">
        <v>-1</v>
      </c>
      <c r="G21" s="15">
        <f t="shared" si="1"/>
        <v>-1.207437816952427E-2</v>
      </c>
      <c r="H21" s="17">
        <v>2</v>
      </c>
      <c r="I21" s="19">
        <v>3470</v>
      </c>
      <c r="J21" s="15">
        <f t="shared" si="2"/>
        <v>136.88362919132152</v>
      </c>
      <c r="K21" s="17">
        <v>15</v>
      </c>
      <c r="L21" s="19">
        <v>128</v>
      </c>
      <c r="M21" s="15">
        <f t="shared" si="3"/>
        <v>5.0493096646942801</v>
      </c>
      <c r="N21" s="17">
        <v>14</v>
      </c>
      <c r="O21" s="32">
        <v>626</v>
      </c>
      <c r="P21" s="15">
        <f t="shared" si="4"/>
        <v>7.5585607341221923</v>
      </c>
      <c r="Q21" s="17">
        <v>4</v>
      </c>
      <c r="R21" s="32">
        <v>3</v>
      </c>
      <c r="S21" s="15">
        <f t="shared" si="5"/>
        <v>3.6223134508572806E-2</v>
      </c>
      <c r="T21" s="17">
        <v>1</v>
      </c>
      <c r="U21" s="15">
        <f t="shared" si="6"/>
        <v>18.040345821325648</v>
      </c>
      <c r="V21" s="17">
        <v>2</v>
      </c>
      <c r="W21" s="19">
        <v>1</v>
      </c>
      <c r="X21" s="20">
        <f t="shared" si="7"/>
        <v>8282</v>
      </c>
      <c r="Y21" s="21">
        <f t="shared" si="8"/>
        <v>1.7577482485127482E-2</v>
      </c>
      <c r="Z21" s="15">
        <f t="shared" si="9"/>
        <v>1.7577482485127482</v>
      </c>
      <c r="AA21" s="17">
        <v>26</v>
      </c>
      <c r="AB21" s="32">
        <v>44</v>
      </c>
      <c r="AC21" s="28">
        <f t="shared" si="10"/>
        <v>0.53127263945906789</v>
      </c>
      <c r="AD21" s="17">
        <v>24</v>
      </c>
      <c r="AE21" s="31">
        <f t="shared" si="11"/>
        <v>108</v>
      </c>
      <c r="AF21" s="11">
        <v>16</v>
      </c>
      <c r="AG21" s="46">
        <f t="shared" si="12"/>
        <v>-1</v>
      </c>
      <c r="AH21" s="11">
        <v>17</v>
      </c>
    </row>
    <row r="22" spans="1:34" ht="31.5" x14ac:dyDescent="0.25">
      <c r="A22" s="7" t="s">
        <v>7</v>
      </c>
      <c r="B22" s="43">
        <v>25905</v>
      </c>
      <c r="C22" s="35">
        <v>7249</v>
      </c>
      <c r="D22" s="15">
        <f t="shared" si="0"/>
        <v>27.983014861995752</v>
      </c>
      <c r="E22" s="29">
        <v>14</v>
      </c>
      <c r="F22" s="36">
        <v>293</v>
      </c>
      <c r="G22" s="15">
        <f t="shared" si="1"/>
        <v>1.1310557807373094</v>
      </c>
      <c r="H22" s="17">
        <v>19</v>
      </c>
      <c r="I22" s="19">
        <v>6764</v>
      </c>
      <c r="J22" s="15">
        <f t="shared" si="2"/>
        <v>93.309421989239894</v>
      </c>
      <c r="K22" s="17">
        <v>5</v>
      </c>
      <c r="L22" s="19">
        <v>36</v>
      </c>
      <c r="M22" s="15">
        <f t="shared" si="3"/>
        <v>0.49662022347910056</v>
      </c>
      <c r="N22" s="17">
        <v>1</v>
      </c>
      <c r="O22" s="32">
        <v>3520</v>
      </c>
      <c r="P22" s="15">
        <f t="shared" si="4"/>
        <v>13.588110403397028</v>
      </c>
      <c r="Q22" s="17">
        <v>16</v>
      </c>
      <c r="R22" s="32">
        <v>14</v>
      </c>
      <c r="S22" s="15">
        <f t="shared" si="5"/>
        <v>5.4043620922601815E-2</v>
      </c>
      <c r="T22" s="17">
        <v>2</v>
      </c>
      <c r="U22" s="15">
        <f t="shared" si="6"/>
        <v>52.040212891780016</v>
      </c>
      <c r="V22" s="17">
        <v>25</v>
      </c>
      <c r="W22" s="19">
        <v>2</v>
      </c>
      <c r="X22" s="20">
        <f t="shared" si="7"/>
        <v>12952.5</v>
      </c>
      <c r="Y22" s="21">
        <f t="shared" si="8"/>
        <v>2.7490019547043429E-2</v>
      </c>
      <c r="Z22" s="15">
        <f t="shared" si="9"/>
        <v>2.7490019547043429</v>
      </c>
      <c r="AA22" s="17">
        <v>20</v>
      </c>
      <c r="AB22" s="32">
        <v>5</v>
      </c>
      <c r="AC22" s="28">
        <f t="shared" si="10"/>
        <v>1.9301293186643503E-2</v>
      </c>
      <c r="AD22" s="17">
        <v>5</v>
      </c>
      <c r="AE22" s="31">
        <f t="shared" si="11"/>
        <v>107</v>
      </c>
      <c r="AF22" s="11">
        <v>19</v>
      </c>
      <c r="AG22" s="45">
        <f t="shared" si="12"/>
        <v>1</v>
      </c>
      <c r="AH22" s="11">
        <v>18</v>
      </c>
    </row>
    <row r="23" spans="1:34" ht="31.5" x14ac:dyDescent="0.25">
      <c r="A23" s="7" t="s">
        <v>28</v>
      </c>
      <c r="B23" s="43">
        <v>37269</v>
      </c>
      <c r="C23" s="35">
        <v>8069</v>
      </c>
      <c r="D23" s="15">
        <f t="shared" si="0"/>
        <v>21.650701655531407</v>
      </c>
      <c r="E23" s="29">
        <v>5</v>
      </c>
      <c r="F23" s="36">
        <v>650</v>
      </c>
      <c r="G23" s="15">
        <f t="shared" si="1"/>
        <v>1.7440768467090613</v>
      </c>
      <c r="H23" s="17">
        <v>22</v>
      </c>
      <c r="I23" s="19">
        <v>4767</v>
      </c>
      <c r="J23" s="15">
        <f t="shared" si="2"/>
        <v>59.077952658321976</v>
      </c>
      <c r="K23" s="17">
        <v>1</v>
      </c>
      <c r="L23" s="19">
        <v>321</v>
      </c>
      <c r="M23" s="15">
        <f t="shared" si="3"/>
        <v>3.978188127401165</v>
      </c>
      <c r="N23" s="17">
        <v>10</v>
      </c>
      <c r="O23" s="32">
        <v>2400</v>
      </c>
      <c r="P23" s="15">
        <f t="shared" si="4"/>
        <v>6.4396683570796105</v>
      </c>
      <c r="Q23" s="17">
        <v>3</v>
      </c>
      <c r="R23" s="32">
        <v>43</v>
      </c>
      <c r="S23" s="15">
        <f t="shared" si="5"/>
        <v>0.11537739139767635</v>
      </c>
      <c r="T23" s="17">
        <v>8</v>
      </c>
      <c r="U23" s="15">
        <f t="shared" si="6"/>
        <v>50.346129641283824</v>
      </c>
      <c r="V23" s="17">
        <v>26</v>
      </c>
      <c r="W23" s="19">
        <v>1.5</v>
      </c>
      <c r="X23" s="20">
        <f t="shared" si="7"/>
        <v>24846</v>
      </c>
      <c r="Y23" s="21">
        <f t="shared" si="8"/>
        <v>5.2732447455382442E-2</v>
      </c>
      <c r="Z23" s="15">
        <f t="shared" si="9"/>
        <v>5.2732447455382445</v>
      </c>
      <c r="AA23" s="17">
        <v>4</v>
      </c>
      <c r="AB23" s="32">
        <v>54</v>
      </c>
      <c r="AC23" s="28">
        <f t="shared" si="10"/>
        <v>0.14489253803429122</v>
      </c>
      <c r="AD23" s="17">
        <v>20</v>
      </c>
      <c r="AE23" s="31">
        <f t="shared" si="11"/>
        <v>99</v>
      </c>
      <c r="AF23" s="11">
        <v>24</v>
      </c>
      <c r="AG23" s="45">
        <f t="shared" si="12"/>
        <v>5</v>
      </c>
      <c r="AH23" s="11">
        <v>19</v>
      </c>
    </row>
    <row r="24" spans="1:34" ht="31.5" x14ac:dyDescent="0.25">
      <c r="A24" s="7" t="s">
        <v>15</v>
      </c>
      <c r="B24" s="43">
        <v>17768</v>
      </c>
      <c r="C24" s="35">
        <v>4114</v>
      </c>
      <c r="D24" s="15">
        <f t="shared" si="0"/>
        <v>23.153984691580369</v>
      </c>
      <c r="E24" s="29">
        <v>6</v>
      </c>
      <c r="F24" s="36">
        <v>151</v>
      </c>
      <c r="G24" s="15">
        <f t="shared" si="1"/>
        <v>0.8498424133273299</v>
      </c>
      <c r="H24" s="17">
        <v>16</v>
      </c>
      <c r="I24" s="19">
        <v>5074</v>
      </c>
      <c r="J24" s="15">
        <f t="shared" si="2"/>
        <v>123.33495381623725</v>
      </c>
      <c r="K24" s="17">
        <v>10</v>
      </c>
      <c r="L24" s="19">
        <v>241</v>
      </c>
      <c r="M24" s="15">
        <f t="shared" si="3"/>
        <v>5.8580456976178903</v>
      </c>
      <c r="N24" s="17">
        <v>16</v>
      </c>
      <c r="O24" s="32">
        <v>1462</v>
      </c>
      <c r="P24" s="15">
        <f t="shared" si="4"/>
        <v>8.2282755515533541</v>
      </c>
      <c r="Q24" s="17">
        <v>6</v>
      </c>
      <c r="R24" s="32">
        <v>76</v>
      </c>
      <c r="S24" s="15">
        <f t="shared" si="5"/>
        <v>0.42773525438991444</v>
      </c>
      <c r="T24" s="17">
        <v>20</v>
      </c>
      <c r="U24" s="15">
        <f t="shared" si="6"/>
        <v>28.8135593220339</v>
      </c>
      <c r="V24" s="17">
        <v>5</v>
      </c>
      <c r="W24" s="19">
        <v>1</v>
      </c>
      <c r="X24" s="20">
        <f t="shared" si="7"/>
        <v>17768</v>
      </c>
      <c r="Y24" s="21">
        <f t="shared" si="8"/>
        <v>3.7710300506610124E-2</v>
      </c>
      <c r="Z24" s="15">
        <f t="shared" si="9"/>
        <v>3.7710300506610124</v>
      </c>
      <c r="AA24" s="17">
        <v>15</v>
      </c>
      <c r="AB24" s="32">
        <v>3</v>
      </c>
      <c r="AC24" s="28">
        <f t="shared" si="10"/>
        <v>1.6884286357496621E-2</v>
      </c>
      <c r="AD24" s="17">
        <v>4</v>
      </c>
      <c r="AE24" s="31">
        <f t="shared" si="11"/>
        <v>98</v>
      </c>
      <c r="AF24" s="11">
        <v>12</v>
      </c>
      <c r="AG24" s="46">
        <f t="shared" si="12"/>
        <v>-8</v>
      </c>
      <c r="AH24" s="11">
        <v>20</v>
      </c>
    </row>
    <row r="25" spans="1:34" ht="31.5" x14ac:dyDescent="0.25">
      <c r="A25" s="7" t="s">
        <v>8</v>
      </c>
      <c r="B25" s="43">
        <v>19615</v>
      </c>
      <c r="C25" s="35">
        <v>5665</v>
      </c>
      <c r="D25" s="15">
        <f t="shared" si="0"/>
        <v>28.880958450165689</v>
      </c>
      <c r="E25" s="29">
        <v>17</v>
      </c>
      <c r="F25" s="36">
        <v>27</v>
      </c>
      <c r="G25" s="15">
        <f t="shared" si="1"/>
        <v>0.13764975783838898</v>
      </c>
      <c r="H25" s="17">
        <v>6</v>
      </c>
      <c r="I25" s="19">
        <v>6061</v>
      </c>
      <c r="J25" s="15">
        <f t="shared" si="2"/>
        <v>106.99029126213593</v>
      </c>
      <c r="K25" s="17">
        <v>8</v>
      </c>
      <c r="L25" s="19">
        <v>333</v>
      </c>
      <c r="M25" s="15">
        <f t="shared" si="3"/>
        <v>5.87819947043248</v>
      </c>
      <c r="N25" s="17">
        <v>17</v>
      </c>
      <c r="O25" s="32">
        <v>1950</v>
      </c>
      <c r="P25" s="15">
        <f t="shared" si="4"/>
        <v>9.9413713994392037</v>
      </c>
      <c r="Q25" s="17">
        <v>10</v>
      </c>
      <c r="R25" s="32">
        <v>56</v>
      </c>
      <c r="S25" s="15">
        <f t="shared" si="5"/>
        <v>0.28549579403517716</v>
      </c>
      <c r="T25" s="17">
        <v>14</v>
      </c>
      <c r="U25" s="15">
        <f t="shared" si="6"/>
        <v>32.17290876093054</v>
      </c>
      <c r="V25" s="17">
        <v>10</v>
      </c>
      <c r="W25" s="19">
        <v>1</v>
      </c>
      <c r="X25" s="20">
        <f t="shared" si="7"/>
        <v>19615</v>
      </c>
      <c r="Y25" s="21">
        <f t="shared" si="8"/>
        <v>4.1630321051168262E-2</v>
      </c>
      <c r="Z25" s="15">
        <f t="shared" si="9"/>
        <v>4.1630321051168266</v>
      </c>
      <c r="AA25" s="17">
        <v>10</v>
      </c>
      <c r="AB25" s="32">
        <v>3</v>
      </c>
      <c r="AC25" s="28">
        <f t="shared" si="10"/>
        <v>1.5294417537598776E-2</v>
      </c>
      <c r="AD25" s="17">
        <v>3</v>
      </c>
      <c r="AE25" s="31">
        <f t="shared" si="11"/>
        <v>95</v>
      </c>
      <c r="AF25" s="11">
        <v>17</v>
      </c>
      <c r="AG25" s="46">
        <f t="shared" si="12"/>
        <v>-4</v>
      </c>
      <c r="AH25" s="11">
        <v>21</v>
      </c>
    </row>
    <row r="26" spans="1:34" ht="31.5" x14ac:dyDescent="0.25">
      <c r="A26" s="7" t="s">
        <v>20</v>
      </c>
      <c r="B26" s="43">
        <v>42998</v>
      </c>
      <c r="C26" s="35">
        <v>7556</v>
      </c>
      <c r="D26" s="15">
        <f t="shared" si="0"/>
        <v>17.572910367924088</v>
      </c>
      <c r="E26" s="29">
        <v>2</v>
      </c>
      <c r="F26" s="36">
        <v>400</v>
      </c>
      <c r="G26" s="15">
        <f t="shared" si="1"/>
        <v>0.93027582678264098</v>
      </c>
      <c r="H26" s="17">
        <v>18</v>
      </c>
      <c r="I26" s="19">
        <v>8496</v>
      </c>
      <c r="J26" s="15">
        <f t="shared" si="2"/>
        <v>112.44044467972472</v>
      </c>
      <c r="K26" s="17">
        <v>9</v>
      </c>
      <c r="L26" s="19">
        <v>265</v>
      </c>
      <c r="M26" s="15">
        <f t="shared" si="3"/>
        <v>3.5071466384330332</v>
      </c>
      <c r="N26" s="17">
        <v>8</v>
      </c>
      <c r="O26" s="32">
        <v>3721</v>
      </c>
      <c r="P26" s="15">
        <f t="shared" si="4"/>
        <v>8.6538908786455195</v>
      </c>
      <c r="Q26" s="17">
        <v>7</v>
      </c>
      <c r="R26" s="32">
        <v>24</v>
      </c>
      <c r="S26" s="15">
        <f t="shared" si="5"/>
        <v>5.5816549606958463E-2</v>
      </c>
      <c r="T26" s="17">
        <v>3</v>
      </c>
      <c r="U26" s="15">
        <f t="shared" si="6"/>
        <v>43.797080979284367</v>
      </c>
      <c r="V26" s="17">
        <v>23</v>
      </c>
      <c r="W26" s="19">
        <v>1.5</v>
      </c>
      <c r="X26" s="20">
        <f t="shared" si="7"/>
        <v>28665.333333333332</v>
      </c>
      <c r="Y26" s="21">
        <f t="shared" si="8"/>
        <v>6.0838492465226705E-2</v>
      </c>
      <c r="Z26" s="15">
        <f t="shared" si="9"/>
        <v>6.0838492465226706</v>
      </c>
      <c r="AA26" s="17">
        <v>3</v>
      </c>
      <c r="AB26" s="32">
        <v>97</v>
      </c>
      <c r="AC26" s="28">
        <f t="shared" si="10"/>
        <v>0.22559188799479044</v>
      </c>
      <c r="AD26" s="17">
        <v>22</v>
      </c>
      <c r="AE26" s="31">
        <f t="shared" si="11"/>
        <v>95</v>
      </c>
      <c r="AF26" s="11">
        <v>23</v>
      </c>
      <c r="AG26" s="45">
        <f t="shared" si="12"/>
        <v>2</v>
      </c>
      <c r="AH26" s="11">
        <v>21</v>
      </c>
    </row>
    <row r="27" spans="1:34" ht="31.5" x14ac:dyDescent="0.25">
      <c r="A27" s="7" t="s">
        <v>26</v>
      </c>
      <c r="B27" s="43">
        <v>756761</v>
      </c>
      <c r="C27" s="35">
        <v>139126</v>
      </c>
      <c r="D27" s="15">
        <f t="shared" si="0"/>
        <v>18.384404058877241</v>
      </c>
      <c r="E27" s="29">
        <v>3</v>
      </c>
      <c r="F27" s="36">
        <v>5055</v>
      </c>
      <c r="G27" s="15">
        <f t="shared" si="1"/>
        <v>0.66797839740684306</v>
      </c>
      <c r="H27" s="17">
        <v>15</v>
      </c>
      <c r="I27" s="19">
        <v>199943</v>
      </c>
      <c r="J27" s="15">
        <f t="shared" si="2"/>
        <v>143.71361212138635</v>
      </c>
      <c r="K27" s="17">
        <v>20</v>
      </c>
      <c r="L27" s="19">
        <v>6737</v>
      </c>
      <c r="M27" s="15">
        <f t="shared" si="3"/>
        <v>4.8423731006425825</v>
      </c>
      <c r="N27" s="17">
        <v>11</v>
      </c>
      <c r="O27" s="32">
        <v>66156</v>
      </c>
      <c r="P27" s="15">
        <f t="shared" si="4"/>
        <v>8.7419938395345422</v>
      </c>
      <c r="Q27" s="17">
        <v>8</v>
      </c>
      <c r="R27" s="32">
        <v>983</v>
      </c>
      <c r="S27" s="15">
        <f t="shared" si="5"/>
        <v>0.12989570022768085</v>
      </c>
      <c r="T27" s="17">
        <v>9</v>
      </c>
      <c r="U27" s="15">
        <f t="shared" si="6"/>
        <v>33.087429917526492</v>
      </c>
      <c r="V27" s="17">
        <v>11</v>
      </c>
      <c r="W27" s="19">
        <v>25</v>
      </c>
      <c r="X27" s="20">
        <f t="shared" si="7"/>
        <v>30270.44</v>
      </c>
      <c r="Y27" s="21">
        <f t="shared" si="8"/>
        <v>6.4245125442779799E-2</v>
      </c>
      <c r="Z27" s="15">
        <f t="shared" si="9"/>
        <v>6.42451254427798</v>
      </c>
      <c r="AA27" s="17">
        <v>2</v>
      </c>
      <c r="AB27" s="32">
        <v>736</v>
      </c>
      <c r="AC27" s="28">
        <f t="shared" si="10"/>
        <v>9.7256597525506736E-2</v>
      </c>
      <c r="AD27" s="17">
        <v>13</v>
      </c>
      <c r="AE27" s="31">
        <f t="shared" si="11"/>
        <v>92</v>
      </c>
      <c r="AF27" s="11">
        <v>20</v>
      </c>
      <c r="AG27" s="46">
        <f t="shared" si="12"/>
        <v>-3</v>
      </c>
      <c r="AH27" s="11">
        <v>23</v>
      </c>
    </row>
    <row r="28" spans="1:34" ht="31.5" x14ac:dyDescent="0.25">
      <c r="A28" s="7" t="s">
        <v>18</v>
      </c>
      <c r="B28" s="43">
        <v>13008</v>
      </c>
      <c r="C28" s="35">
        <v>3061</v>
      </c>
      <c r="D28" s="15">
        <f t="shared" si="0"/>
        <v>23.531672816728168</v>
      </c>
      <c r="E28" s="29">
        <v>7</v>
      </c>
      <c r="F28" s="36">
        <v>226</v>
      </c>
      <c r="G28" s="15">
        <f t="shared" si="1"/>
        <v>1.7373923739237394</v>
      </c>
      <c r="H28" s="17">
        <v>22</v>
      </c>
      <c r="I28" s="19">
        <v>2599</v>
      </c>
      <c r="J28" s="15">
        <f t="shared" si="2"/>
        <v>84.906893172165951</v>
      </c>
      <c r="K28" s="17">
        <v>3</v>
      </c>
      <c r="L28" s="19">
        <v>213</v>
      </c>
      <c r="M28" s="15">
        <f t="shared" si="3"/>
        <v>6.9585102907546545</v>
      </c>
      <c r="N28" s="17">
        <v>19</v>
      </c>
      <c r="O28" s="32">
        <v>735</v>
      </c>
      <c r="P28" s="15">
        <f t="shared" si="4"/>
        <v>5.6503690036900363</v>
      </c>
      <c r="Q28" s="17">
        <v>2</v>
      </c>
      <c r="R28" s="32">
        <v>12</v>
      </c>
      <c r="S28" s="15">
        <f t="shared" si="5"/>
        <v>9.2250922509225092E-2</v>
      </c>
      <c r="T28" s="17">
        <v>5</v>
      </c>
      <c r="U28" s="15">
        <f t="shared" si="6"/>
        <v>28.280107733743748</v>
      </c>
      <c r="V28" s="17">
        <v>6</v>
      </c>
      <c r="W28" s="19">
        <v>1</v>
      </c>
      <c r="X28" s="20">
        <f t="shared" si="7"/>
        <v>13008</v>
      </c>
      <c r="Y28" s="21">
        <f t="shared" si="8"/>
        <v>2.7607811176833887E-2</v>
      </c>
      <c r="Z28" s="15">
        <f t="shared" si="9"/>
        <v>2.7607811176833885</v>
      </c>
      <c r="AA28" s="17">
        <v>19</v>
      </c>
      <c r="AB28" s="32">
        <v>1</v>
      </c>
      <c r="AC28" s="28">
        <f t="shared" si="10"/>
        <v>7.6875768757687576E-3</v>
      </c>
      <c r="AD28" s="17">
        <v>2</v>
      </c>
      <c r="AE28" s="31">
        <f t="shared" si="11"/>
        <v>85</v>
      </c>
      <c r="AF28" s="11">
        <v>25</v>
      </c>
      <c r="AG28" s="45">
        <f t="shared" si="12"/>
        <v>1</v>
      </c>
      <c r="AH28" s="11">
        <v>24</v>
      </c>
    </row>
    <row r="29" spans="1:34" ht="31.5" x14ac:dyDescent="0.25">
      <c r="A29" s="7" t="s">
        <v>19</v>
      </c>
      <c r="B29" s="43">
        <v>21085</v>
      </c>
      <c r="C29" s="35">
        <v>4351</v>
      </c>
      <c r="D29" s="15">
        <f t="shared" si="0"/>
        <v>20.635522883566519</v>
      </c>
      <c r="E29" s="29">
        <v>4</v>
      </c>
      <c r="F29" s="36">
        <v>-95</v>
      </c>
      <c r="G29" s="15">
        <f t="shared" si="1"/>
        <v>-0.45055726820014225</v>
      </c>
      <c r="H29" s="17">
        <v>1</v>
      </c>
      <c r="I29" s="19">
        <v>6242</v>
      </c>
      <c r="J29" s="15">
        <f t="shared" si="2"/>
        <v>143.46127327051252</v>
      </c>
      <c r="K29" s="17">
        <v>19</v>
      </c>
      <c r="L29" s="19">
        <v>108</v>
      </c>
      <c r="M29" s="15">
        <f t="shared" si="3"/>
        <v>2.4821880027579866</v>
      </c>
      <c r="N29" s="17">
        <v>5</v>
      </c>
      <c r="O29" s="32">
        <v>1663</v>
      </c>
      <c r="P29" s="15">
        <f t="shared" si="4"/>
        <v>7.8871235475456487</v>
      </c>
      <c r="Q29" s="17">
        <v>5</v>
      </c>
      <c r="R29" s="32">
        <v>30</v>
      </c>
      <c r="S29" s="15">
        <f t="shared" si="5"/>
        <v>0.14228124258951863</v>
      </c>
      <c r="T29" s="17">
        <v>10</v>
      </c>
      <c r="U29" s="15">
        <f t="shared" si="6"/>
        <v>26.642101890419738</v>
      </c>
      <c r="V29" s="17">
        <v>3</v>
      </c>
      <c r="W29" s="19">
        <v>1</v>
      </c>
      <c r="X29" s="20">
        <f t="shared" si="7"/>
        <v>21085</v>
      </c>
      <c r="Y29" s="21">
        <f t="shared" si="8"/>
        <v>4.4750207461834453E-2</v>
      </c>
      <c r="Z29" s="15">
        <f t="shared" si="9"/>
        <v>4.4750207461834455</v>
      </c>
      <c r="AA29" s="17">
        <v>9</v>
      </c>
      <c r="AB29" s="32">
        <v>41</v>
      </c>
      <c r="AC29" s="28">
        <f t="shared" si="10"/>
        <v>0.19445103153900878</v>
      </c>
      <c r="AD29" s="17">
        <v>21</v>
      </c>
      <c r="AE29" s="31">
        <f t="shared" si="11"/>
        <v>77</v>
      </c>
      <c r="AF29" s="11">
        <v>20</v>
      </c>
      <c r="AG29" s="46">
        <f t="shared" si="12"/>
        <v>-5</v>
      </c>
      <c r="AH29" s="11">
        <v>25</v>
      </c>
    </row>
    <row r="30" spans="1:34" ht="31.5" x14ac:dyDescent="0.25">
      <c r="A30" s="7" t="s">
        <v>6</v>
      </c>
      <c r="B30" s="43">
        <v>22928</v>
      </c>
      <c r="C30" s="35">
        <v>3436</v>
      </c>
      <c r="D30" s="15">
        <f t="shared" si="0"/>
        <v>14.986043265875784</v>
      </c>
      <c r="E30" s="29">
        <v>1</v>
      </c>
      <c r="F30" s="36">
        <v>122</v>
      </c>
      <c r="G30" s="15">
        <f t="shared" si="1"/>
        <v>0.53210048848569436</v>
      </c>
      <c r="H30" s="17">
        <v>12</v>
      </c>
      <c r="I30" s="19">
        <v>2998</v>
      </c>
      <c r="J30" s="15">
        <f t="shared" si="2"/>
        <v>87.252619324796271</v>
      </c>
      <c r="K30" s="17">
        <v>4</v>
      </c>
      <c r="L30" s="19">
        <v>99</v>
      </c>
      <c r="M30" s="15">
        <f t="shared" si="3"/>
        <v>2.8812572759022119</v>
      </c>
      <c r="N30" s="17">
        <v>6</v>
      </c>
      <c r="O30" s="32">
        <v>1183</v>
      </c>
      <c r="P30" s="15">
        <f t="shared" si="4"/>
        <v>5.159630146545708</v>
      </c>
      <c r="Q30" s="17">
        <v>1</v>
      </c>
      <c r="R30" s="32">
        <v>16</v>
      </c>
      <c r="S30" s="15">
        <f t="shared" si="5"/>
        <v>6.978367062107467E-2</v>
      </c>
      <c r="T30" s="17">
        <v>4</v>
      </c>
      <c r="U30" s="15">
        <f t="shared" si="6"/>
        <v>39.459639759839895</v>
      </c>
      <c r="V30" s="17">
        <v>17</v>
      </c>
      <c r="W30" s="19">
        <v>1</v>
      </c>
      <c r="X30" s="20">
        <f t="shared" si="7"/>
        <v>22928</v>
      </c>
      <c r="Y30" s="21">
        <f t="shared" si="8"/>
        <v>4.8661738519560842E-2</v>
      </c>
      <c r="Z30" s="15">
        <f t="shared" si="9"/>
        <v>4.8661738519560842</v>
      </c>
      <c r="AA30" s="17">
        <v>8</v>
      </c>
      <c r="AB30" s="32">
        <v>7</v>
      </c>
      <c r="AC30" s="28">
        <f t="shared" si="10"/>
        <v>3.0530355896720165E-2</v>
      </c>
      <c r="AD30" s="17">
        <v>6</v>
      </c>
      <c r="AE30" s="31">
        <f t="shared" si="11"/>
        <v>59</v>
      </c>
      <c r="AF30" s="11">
        <v>26</v>
      </c>
      <c r="AG30" s="34">
        <f t="shared" si="12"/>
        <v>0</v>
      </c>
      <c r="AH30" s="11">
        <v>26</v>
      </c>
    </row>
    <row r="31" spans="1:34" s="42" customFormat="1" ht="15.75" hidden="1" x14ac:dyDescent="0.25">
      <c r="A31" s="37"/>
      <c r="B31" s="38"/>
      <c r="C31" s="38">
        <f>SUM(C5:C30)</f>
        <v>319447</v>
      </c>
      <c r="D31" s="38"/>
      <c r="E31" s="38"/>
      <c r="F31" s="38">
        <f>SUM(F5:F30)</f>
        <v>10774</v>
      </c>
      <c r="G31" s="38"/>
      <c r="H31" s="38"/>
      <c r="I31" s="38">
        <f>SUM(I5:I30)</f>
        <v>432504</v>
      </c>
      <c r="J31" s="38"/>
      <c r="K31" s="38"/>
      <c r="L31" s="38">
        <f>SUM(L5:L30)</f>
        <v>17144</v>
      </c>
      <c r="M31" s="38"/>
      <c r="N31" s="38"/>
      <c r="O31" s="38">
        <f>SUM(O5:O30)</f>
        <v>153474</v>
      </c>
      <c r="P31" s="38"/>
      <c r="Q31" s="38"/>
      <c r="R31" s="38">
        <f>SUM(R5:R30)</f>
        <v>3118</v>
      </c>
      <c r="S31" s="38"/>
      <c r="T31" s="38"/>
      <c r="U31" s="38"/>
      <c r="V31" s="38"/>
      <c r="W31" s="38">
        <f>SUM(W5:W30)</f>
        <v>59</v>
      </c>
      <c r="X31" s="39">
        <f>SUM(X5:X30)</f>
        <v>471170.87333333329</v>
      </c>
      <c r="Y31" s="39"/>
      <c r="Z31" s="38"/>
      <c r="AA31" s="38"/>
      <c r="AB31" s="38">
        <f>SUM(AB5:AB30)</f>
        <v>1548</v>
      </c>
      <c r="AC31" s="38"/>
      <c r="AD31" s="38"/>
      <c r="AE31" s="38"/>
      <c r="AF31" s="40"/>
      <c r="AG31" s="40"/>
      <c r="AH31" s="41"/>
    </row>
    <row r="32" spans="1:34" s="42" customFormat="1" ht="18" hidden="1" customHeight="1" x14ac:dyDescent="0.25">
      <c r="B32" s="40">
        <f>SUM(B5:B31)</f>
        <v>1429688</v>
      </c>
      <c r="C32" s="9">
        <f>SUM(C5:C31)</f>
        <v>638894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s="26" customFormat="1" x14ac:dyDescent="0.25">
      <c r="B33" s="25">
        <f>SUM(B5:B32)</f>
        <v>2859376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x14ac:dyDescent="0.25">
      <c r="A34" s="23"/>
      <c r="B34" s="9"/>
      <c r="C34" s="27"/>
      <c r="D34" s="27"/>
      <c r="E34" s="27"/>
      <c r="F34" s="27"/>
      <c r="G34" s="27"/>
      <c r="H34" s="9"/>
      <c r="I34" s="27"/>
      <c r="J34" s="27"/>
      <c r="K34" s="9"/>
      <c r="L34" s="27"/>
      <c r="M34" s="27"/>
      <c r="N34" s="9"/>
      <c r="O34" s="9"/>
      <c r="P34" s="27"/>
      <c r="Q34" s="9"/>
      <c r="R34" s="9"/>
      <c r="S34" s="27"/>
      <c r="T34" s="9"/>
      <c r="U34" s="27"/>
      <c r="V34" s="9"/>
      <c r="W34" s="27"/>
      <c r="X34" s="27"/>
      <c r="Y34" s="27"/>
      <c r="Z34" s="27"/>
      <c r="AA34" s="9"/>
      <c r="AD34" s="9"/>
      <c r="AF34" s="24"/>
      <c r="AG34" s="25"/>
    </row>
  </sheetData>
  <autoFilter ref="A4:BF4" xr:uid="{7C389A9C-9670-4C10-BD24-8634C1F483EB}">
    <sortState xmlns:xlrd2="http://schemas.microsoft.com/office/spreadsheetml/2017/richdata2" ref="A5:BF33">
      <sortCondition descending="1" ref="AE4"/>
    </sortState>
  </autoFilter>
  <sortState xmlns:xlrd2="http://schemas.microsoft.com/office/spreadsheetml/2017/richdata2" ref="A5:BF30">
    <sortCondition descending="1" ref="AE5:AE30"/>
  </sortState>
  <mergeCells count="1">
    <mergeCell ref="A1:AF3"/>
  </mergeCells>
  <pageMargins left="0.19685039370078741" right="0.11811023622047245" top="0.35433070866141736" bottom="0.35433070866141736" header="0.31496062992125984" footer="0.11811023622047245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квартал 2022</vt:lpstr>
      <vt:lpstr>'3 квартал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2022-10-31T04:51:45Z</dcterms:modified>
</cp:coreProperties>
</file>