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C69C4259-DDF1-4299-A79C-CF137707A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квартал 2022" sheetId="1" r:id="rId1"/>
  </sheets>
  <definedNames>
    <definedName name="_xlnm._FilterDatabase" localSheetId="0" hidden="1">'2 квартал 2022'!$A$4:$BF$4</definedName>
    <definedName name="_xlnm.Print_Area" localSheetId="0">'2 квартал 2022'!$A$1:$AH$35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1" l="1"/>
  <c r="U6" i="1"/>
  <c r="U11" i="1"/>
  <c r="U12" i="1"/>
  <c r="U18" i="1"/>
  <c r="U8" i="1"/>
  <c r="U9" i="1"/>
  <c r="U15" i="1"/>
  <c r="U13" i="1"/>
  <c r="U14" i="1"/>
  <c r="U20" i="1"/>
  <c r="U19" i="1"/>
  <c r="U23" i="1"/>
  <c r="U26" i="1"/>
  <c r="U22" i="1"/>
  <c r="U27" i="1"/>
  <c r="U10" i="1"/>
  <c r="U17" i="1"/>
  <c r="U21" i="1"/>
  <c r="U16" i="1"/>
  <c r="U24" i="1"/>
  <c r="U29" i="1"/>
  <c r="U25" i="1"/>
  <c r="U30" i="1"/>
  <c r="U28" i="1"/>
  <c r="U7" i="1"/>
  <c r="M17" i="1"/>
  <c r="M23" i="1"/>
  <c r="M30" i="1"/>
  <c r="M29" i="1"/>
  <c r="M19" i="1"/>
  <c r="M22" i="1"/>
  <c r="M21" i="1"/>
  <c r="M9" i="1"/>
  <c r="M26" i="1"/>
  <c r="M27" i="1"/>
  <c r="M20" i="1"/>
  <c r="M14" i="1"/>
  <c r="M16" i="1"/>
  <c r="M25" i="1"/>
  <c r="M18" i="1"/>
  <c r="M13" i="1"/>
  <c r="M8" i="1"/>
  <c r="M24" i="1"/>
  <c r="M10" i="1"/>
  <c r="M15" i="1"/>
  <c r="M6" i="1"/>
  <c r="M5" i="1"/>
  <c r="M11" i="1"/>
  <c r="M12" i="1"/>
  <c r="M7" i="1"/>
  <c r="M28" i="1"/>
  <c r="J20" i="1"/>
  <c r="J7" i="1"/>
  <c r="J26" i="1"/>
  <c r="J17" i="1"/>
  <c r="J11" i="1"/>
  <c r="J22" i="1"/>
  <c r="J27" i="1"/>
  <c r="J30" i="1"/>
  <c r="J19" i="1"/>
  <c r="J23" i="1"/>
  <c r="J21" i="1"/>
  <c r="J8" i="1"/>
  <c r="J10" i="1"/>
  <c r="J5" i="1"/>
  <c r="J18" i="1"/>
  <c r="J13" i="1"/>
  <c r="J12" i="1"/>
  <c r="J14" i="1"/>
  <c r="J24" i="1"/>
  <c r="J16" i="1"/>
  <c r="J6" i="1"/>
  <c r="J15" i="1"/>
  <c r="J28" i="1"/>
  <c r="J29" i="1"/>
  <c r="J25" i="1"/>
  <c r="J9" i="1"/>
  <c r="I31" i="1" l="1"/>
  <c r="L31" i="1"/>
  <c r="C31" i="1" l="1"/>
  <c r="AG9" i="1" l="1"/>
  <c r="AG7" i="1"/>
  <c r="AG11" i="1"/>
  <c r="AG12" i="1"/>
  <c r="AG15" i="1"/>
  <c r="AG10" i="1"/>
  <c r="AG6" i="1"/>
  <c r="AG13" i="1"/>
  <c r="AG8" i="1"/>
  <c r="AG29" i="1"/>
  <c r="AG18" i="1"/>
  <c r="AG14" i="1"/>
  <c r="AG26" i="1"/>
  <c r="AG20" i="1"/>
  <c r="AG17" i="1"/>
  <c r="AG21" i="1"/>
  <c r="AG24" i="1"/>
  <c r="AG23" i="1"/>
  <c r="AG19" i="1"/>
  <c r="AG25" i="1"/>
  <c r="AG16" i="1"/>
  <c r="AG22" i="1"/>
  <c r="AG27" i="1"/>
  <c r="AG30" i="1"/>
  <c r="AG28" i="1"/>
  <c r="AG5" i="1"/>
  <c r="AB31" i="1"/>
  <c r="W31" i="1"/>
  <c r="C32" i="1"/>
  <c r="S20" i="1"/>
  <c r="S7" i="1"/>
  <c r="S26" i="1"/>
  <c r="S17" i="1"/>
  <c r="S11" i="1"/>
  <c r="S22" i="1"/>
  <c r="S27" i="1"/>
  <c r="S30" i="1"/>
  <c r="S19" i="1"/>
  <c r="S23" i="1"/>
  <c r="S21" i="1"/>
  <c r="S8" i="1"/>
  <c r="S10" i="1"/>
  <c r="S5" i="1"/>
  <c r="S18" i="1"/>
  <c r="S13" i="1"/>
  <c r="S12" i="1"/>
  <c r="S14" i="1"/>
  <c r="S24" i="1"/>
  <c r="S16" i="1"/>
  <c r="S6" i="1"/>
  <c r="S15" i="1"/>
  <c r="S28" i="1"/>
  <c r="S29" i="1"/>
  <c r="S25" i="1"/>
  <c r="S9" i="1"/>
  <c r="R31" i="1"/>
  <c r="P20" i="1"/>
  <c r="P7" i="1"/>
  <c r="P26" i="1"/>
  <c r="P17" i="1"/>
  <c r="P11" i="1"/>
  <c r="P22" i="1"/>
  <c r="P27" i="1"/>
  <c r="P30" i="1"/>
  <c r="P19" i="1"/>
  <c r="P23" i="1"/>
  <c r="P21" i="1"/>
  <c r="P8" i="1"/>
  <c r="P10" i="1"/>
  <c r="P5" i="1"/>
  <c r="P18" i="1"/>
  <c r="P13" i="1"/>
  <c r="P12" i="1"/>
  <c r="P14" i="1"/>
  <c r="P24" i="1"/>
  <c r="P16" i="1"/>
  <c r="P6" i="1"/>
  <c r="P15" i="1"/>
  <c r="P28" i="1"/>
  <c r="P29" i="1"/>
  <c r="P25" i="1"/>
  <c r="P9" i="1"/>
  <c r="O31" i="1"/>
  <c r="AE26" i="1"/>
  <c r="AE22" i="1"/>
  <c r="AE5" i="1"/>
  <c r="AE16" i="1"/>
  <c r="AE30" i="1"/>
  <c r="AE14" i="1"/>
  <c r="AE7" i="1"/>
  <c r="AE9" i="1"/>
  <c r="AE20" i="1"/>
  <c r="AE28" i="1"/>
  <c r="AE29" i="1"/>
  <c r="AE8" i="1"/>
  <c r="AE25" i="1"/>
  <c r="AE27" i="1"/>
  <c r="AE19" i="1"/>
  <c r="AE13" i="1"/>
  <c r="AE6" i="1"/>
  <c r="AE21" i="1"/>
  <c r="AE15" i="1"/>
  <c r="AE24" i="1"/>
  <c r="AE18" i="1"/>
  <c r="AE12" i="1"/>
  <c r="AE17" i="1"/>
  <c r="AE10" i="1"/>
  <c r="AE11" i="1"/>
  <c r="AE23" i="1"/>
  <c r="G28" i="1"/>
  <c r="G27" i="1"/>
  <c r="G24" i="1"/>
  <c r="G16" i="1"/>
  <c r="G29" i="1"/>
  <c r="G25" i="1"/>
  <c r="G12" i="1"/>
  <c r="G21" i="1"/>
  <c r="G22" i="1"/>
  <c r="G14" i="1"/>
  <c r="G13" i="1"/>
  <c r="G11" i="1"/>
  <c r="G10" i="1"/>
  <c r="G26" i="1"/>
  <c r="G17" i="1"/>
  <c r="G23" i="1"/>
  <c r="G15" i="1"/>
  <c r="G18" i="1"/>
  <c r="G9" i="1"/>
  <c r="G8" i="1"/>
  <c r="G7" i="1"/>
  <c r="G20" i="1"/>
  <c r="G19" i="1"/>
  <c r="G6" i="1"/>
  <c r="G5" i="1"/>
  <c r="G30" i="1"/>
  <c r="X20" i="1"/>
  <c r="Y20" i="1" s="1"/>
  <c r="X7" i="1"/>
  <c r="Y7" i="1" s="1"/>
  <c r="X26" i="1"/>
  <c r="Y26" i="1" s="1"/>
  <c r="X17" i="1"/>
  <c r="Y17" i="1" s="1"/>
  <c r="X11" i="1"/>
  <c r="Y11" i="1" s="1"/>
  <c r="X22" i="1"/>
  <c r="Y22" i="1" s="1"/>
  <c r="X27" i="1"/>
  <c r="Y27" i="1" s="1"/>
  <c r="X30" i="1"/>
  <c r="Y30" i="1" s="1"/>
  <c r="X19" i="1"/>
  <c r="Y19" i="1" s="1"/>
  <c r="X23" i="1"/>
  <c r="Y23" i="1" s="1"/>
  <c r="X21" i="1"/>
  <c r="Y21" i="1" s="1"/>
  <c r="X8" i="1"/>
  <c r="Y8" i="1" s="1"/>
  <c r="X10" i="1"/>
  <c r="Y10" i="1" s="1"/>
  <c r="X5" i="1"/>
  <c r="Y5" i="1" s="1"/>
  <c r="X18" i="1"/>
  <c r="Y18" i="1" s="1"/>
  <c r="X13" i="1"/>
  <c r="Y13" i="1" s="1"/>
  <c r="X12" i="1"/>
  <c r="Y12" i="1" s="1"/>
  <c r="X14" i="1"/>
  <c r="Y14" i="1" s="1"/>
  <c r="X24" i="1"/>
  <c r="Y24" i="1" s="1"/>
  <c r="X16" i="1"/>
  <c r="Y16" i="1" s="1"/>
  <c r="X6" i="1"/>
  <c r="Y6" i="1" s="1"/>
  <c r="X15" i="1"/>
  <c r="Y15" i="1" s="1"/>
  <c r="X28" i="1"/>
  <c r="Y28" i="1" s="1"/>
  <c r="X29" i="1"/>
  <c r="Y29" i="1" s="1"/>
  <c r="X25" i="1"/>
  <c r="Y25" i="1" s="1"/>
  <c r="X9" i="1"/>
  <c r="Y9" i="1" s="1"/>
  <c r="X31" i="1" l="1"/>
  <c r="Z18" i="1"/>
  <c r="Z10" i="1"/>
  <c r="Z23" i="1"/>
  <c r="Z17" i="1"/>
  <c r="Z12" i="1"/>
  <c r="Z29" i="1"/>
  <c r="Z11" i="1"/>
  <c r="Z21" i="1"/>
  <c r="Z13" i="1"/>
  <c r="Z28" i="1"/>
  <c r="Z27" i="1"/>
  <c r="Z26" i="1"/>
  <c r="Z9" i="1"/>
  <c r="Z24" i="1"/>
  <c r="Z15" i="1"/>
  <c r="Z20" i="1"/>
  <c r="Z19" i="1"/>
  <c r="Z25" i="1"/>
  <c r="Z7" i="1"/>
  <c r="Z16" i="1"/>
  <c r="Z8" i="1"/>
  <c r="Z14" i="1"/>
  <c r="Z5" i="1"/>
  <c r="Z22" i="1"/>
  <c r="Z6" i="1"/>
  <c r="Z30" i="1"/>
  <c r="AC20" i="1"/>
  <c r="AC7" i="1"/>
  <c r="AC26" i="1"/>
  <c r="AC17" i="1"/>
  <c r="AC11" i="1"/>
  <c r="AC22" i="1"/>
  <c r="AC27" i="1"/>
  <c r="AC30" i="1"/>
  <c r="AC19" i="1"/>
  <c r="AC23" i="1"/>
  <c r="AC21" i="1"/>
  <c r="AC8" i="1"/>
  <c r="AC10" i="1"/>
  <c r="AC5" i="1"/>
  <c r="AC18" i="1"/>
  <c r="AC13" i="1"/>
  <c r="AC12" i="1"/>
  <c r="AC14" i="1"/>
  <c r="AC24" i="1"/>
  <c r="AC16" i="1"/>
  <c r="AC6" i="1"/>
  <c r="AC15" i="1"/>
  <c r="AC28" i="1"/>
  <c r="AC29" i="1"/>
  <c r="AC25" i="1"/>
  <c r="AC9" i="1"/>
  <c r="F31" i="1"/>
  <c r="D20" i="1" l="1"/>
  <c r="D7" i="1"/>
  <c r="D26" i="1"/>
  <c r="D17" i="1"/>
  <c r="D11" i="1"/>
  <c r="D22" i="1"/>
  <c r="D27" i="1"/>
  <c r="D30" i="1"/>
  <c r="D19" i="1"/>
  <c r="D23" i="1"/>
  <c r="D21" i="1"/>
  <c r="D8" i="1"/>
  <c r="D10" i="1"/>
  <c r="D5" i="1"/>
  <c r="D18" i="1"/>
  <c r="D13" i="1"/>
  <c r="D12" i="1"/>
  <c r="D14" i="1"/>
  <c r="D24" i="1"/>
  <c r="D16" i="1"/>
  <c r="D6" i="1"/>
  <c r="D15" i="1"/>
  <c r="D28" i="1"/>
  <c r="D29" i="1"/>
  <c r="D25" i="1"/>
  <c r="D9" i="1"/>
  <c r="B32" i="1" l="1"/>
  <c r="B33" i="1" l="1"/>
</calcChain>
</file>

<file path=xl/sharedStrings.xml><?xml version="1.0" encoding="utf-8"?>
<sst xmlns="http://schemas.openxmlformats.org/spreadsheetml/2006/main" count="60" uniqueCount="52">
  <si>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</si>
  <si>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</si>
  <si>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</si>
  <si>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</si>
  <si>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</si>
  <si>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</si>
  <si>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</si>
  <si>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</si>
  <si>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</si>
  <si>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</si>
  <si>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</si>
  <si>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</si>
  <si>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</si>
  <si>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</si>
  <si>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</si>
  <si>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</si>
  <si>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</si>
  <si>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</si>
  <si>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</si>
  <si>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</si>
  <si>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Заводоуковский городской округ</t>
  </si>
  <si>
    <t>Общая численность населения в возрасте от 6 лет, проживающего на территории муниципального образования</t>
  </si>
  <si>
    <t>Баллы</t>
  </si>
  <si>
    <t>Население, приходящееся на одну ставку штатного расписания центра тестирования</t>
  </si>
  <si>
    <t>ВСЕГО БАЛЛОВ</t>
  </si>
  <si>
    <t>Наименование муниципального образования Тюменской области</t>
  </si>
  <si>
    <t xml:space="preserve">Тюмень (городской округ)
</t>
  </si>
  <si>
    <t xml:space="preserve">Тобольск (городской округ)
</t>
  </si>
  <si>
    <t xml:space="preserve">Ялуторовск (городской округ)
</t>
  </si>
  <si>
    <t xml:space="preserve">Ишим (городской округ)
</t>
  </si>
  <si>
    <t>Количество ставок в центрах тестирования для оказания государственной услуги населению</t>
  </si>
  <si>
    <t>Голышмановский городской округ</t>
  </si>
  <si>
    <t>Критерий № 7 Доля населения, выполнившего нормативы испытаний (тестов) комплекса ГТО на знаки отличия за весь период, от общей численности населения, принявшего участие в выполнении нормативов испытаний (тестов) комплекса ГТО за весь период</t>
  </si>
  <si>
    <t>Критерий № 8 Доля населения, проживающего на территории муниципального образования, в возрасте от 6 лет, приходящегося на одну ставку штатного расписания центров тестирования (или структурных подразделений организаций, наделенных правом по оценке выполенения нормативов испытаний (тестов) комплекса ГТО) для оказания государственной услуги населению</t>
  </si>
  <si>
    <t>Критерий № 9 Доля опубликованных материалов по вопросам внедрения и реализации комплекса ГТО в региональных СМИ за квартальный период от численности населения, проживающего на территории муниципального образования в возрасте от 6 лет</t>
  </si>
  <si>
    <t>Критерий № 1 Доля населения, зарегистрированного в электронной базе данных, от общей численности населения в возрасте от 6 лет, проживающего на территории муниципального образования</t>
  </si>
  <si>
    <t>Население, зарегистрированное в электронной базе данных, относящихся к реализации комплекса ГТО за отчетный квартал</t>
  </si>
  <si>
    <t>Население, зарегистрированное в электронной базе данных, относящихся к реализации комплекса ГТО</t>
  </si>
  <si>
    <t>Критерий № 2 Доля населения, зарегистрированного в электронной базе данных по итогам отчетного квартала, от общей численности населения в возрасте от 6 лет, проживающего на территории муниципального образования</t>
  </si>
  <si>
    <t>Население, принявшее участие в выполнении нормативов испытаний (тестов) комплекса ГТО</t>
  </si>
  <si>
    <t>Критерий № 3 Доля населения, принявшего участие в выполнении нормативов испытаний (тестов) комплекса ГТО, от общей численности населения, проживающего на территории муниципального образования, зарегистрированного в электронной базе данных</t>
  </si>
  <si>
    <t xml:space="preserve">Население, принявшее участие в выполнении нормативов испытаний (тестов) комплекса ГТО за отчетный квартал </t>
  </si>
  <si>
    <t>Критерий № 4 Доля населения, принявшего участие в выполнении нормативов испытаний (тестов) комплекса ГТО за отчетный квартал, от общей численности населения, проживающего на территории муниципального образования, зарегистрированного в электронной базе данных</t>
  </si>
  <si>
    <t>Численность населения, выполнившего нормативы испытаний (тестов) комплекса ГТО на знаки отличия</t>
  </si>
  <si>
    <t>Критерий № 5 Доля населения, выполнившего нормативы испытаний (тестов) комплекса ГТО на знаки отличия, от общей численности населения, проживающего на территории муниципального образования в возрасте от 6 лет</t>
  </si>
  <si>
    <t>Численность населения, выполнившего нормативы испытаний (тестов) комплекса ГТО на знаки отличия за отчетный квартал</t>
  </si>
  <si>
    <t>Критерий № 6 Доля населения, выполнившего нормативы испытаний (тестов) комплекса ГТО на знаки отличия за отчетный квартал, от общей численности населения, проживающего на территории муниципального образования в возрасте от 6 лет</t>
  </si>
  <si>
    <t>Количество опубликованных материалов по вопросам внедрения и реализации комплекса ГТО в региональных СМИ за отчетный квартал</t>
  </si>
  <si>
    <t>Прогресс/        регресс</t>
  </si>
  <si>
    <t>Место в рейтинге на 01.04.2022</t>
  </si>
  <si>
    <r>
      <rPr>
        <b/>
        <sz val="12"/>
        <color theme="1"/>
        <rFont val="Times New Roman"/>
        <family val="1"/>
        <charset val="204"/>
      </rPr>
      <t>РЕЙТИНГ
реализации Всероссийского физкультурно-спортивного комплекса «Готов к труду и обороне» (ГТО) в Тюменской области по итогам 2 квартала 2022 года</t>
    </r>
    <r>
      <rPr>
        <sz val="12"/>
        <color theme="1"/>
        <rFont val="Times New Roman"/>
        <family val="1"/>
        <charset val="204"/>
      </rPr>
      <t xml:space="preserve">
</t>
    </r>
  </si>
  <si>
    <t>Место в рейтинге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</si>
</sst>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/>
    <xf numFmtId="0" fontId="11" fillId="0" borderId="0" xfId="0" applyFont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3" fontId="15" fillId="4" borderId="0" xfId="0" applyNumberFormat="1" applyFont="1" applyFill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1" fontId="16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4"/>
  <sheetViews>
    <sheetView tabSelected="1" view="pageBreakPreview" zoomScale="70" zoomScaleNormal="70" zoomScaleSheetLayoutView="70" workbookViewId="0">
      <pane xSplit="1" topLeftCell="L1" activePane="topRight" state="frozen"/>
      <selection pane="topRight" activeCell="M9" sqref="M9"/>
    </sheetView>
  </sheetViews>
  <sheetFormatPr defaultRowHeight="15" x14ac:dyDescent="0.25"/>
  <cols>
    <col min="1" max="1" width="32.5703125" customWidth="1"/>
    <col min="2" max="2" width="13.42578125" style="11" customWidth="1"/>
    <col min="3" max="3" width="14.7109375" style="11" customWidth="1"/>
    <col min="4" max="4" width="18.7109375" style="13" customWidth="1"/>
    <col min="5" max="5" width="10.7109375" style="13" customWidth="1"/>
    <col min="6" max="6" width="14.5703125" style="13" customWidth="1"/>
    <col min="7" max="7" width="18.7109375" style="13" customWidth="1"/>
    <col min="8" max="8" width="10.7109375" style="19" customWidth="1"/>
    <col min="9" max="9" width="15.140625" style="13" customWidth="1"/>
    <col min="10" max="10" width="18.7109375" style="13" customWidth="1"/>
    <col min="11" max="11" width="10.7109375" style="19" customWidth="1"/>
    <col min="12" max="12" width="14.7109375" style="13" customWidth="1"/>
    <col min="13" max="13" width="18.7109375" style="13" customWidth="1"/>
    <col min="14" max="14" width="10.7109375" style="19" customWidth="1"/>
    <col min="15" max="15" width="14.7109375" style="13" customWidth="1"/>
    <col min="16" max="16" width="18.7109375" style="13" customWidth="1"/>
    <col min="17" max="17" width="10.7109375" style="19" customWidth="1"/>
    <col min="18" max="18" width="14.7109375" style="13" customWidth="1"/>
    <col min="19" max="19" width="18.7109375" style="13" customWidth="1"/>
    <col min="20" max="20" width="10.7109375" style="19" customWidth="1"/>
    <col min="21" max="21" width="18.7109375" style="13" customWidth="1"/>
    <col min="22" max="22" width="10.7109375" style="19" customWidth="1"/>
    <col min="23" max="23" width="14.7109375" style="13" customWidth="1"/>
    <col min="24" max="24" width="14.5703125" style="13" customWidth="1"/>
    <col min="25" max="25" width="9.85546875" style="13" customWidth="1"/>
    <col min="26" max="26" width="18.7109375" style="13" customWidth="1"/>
    <col min="27" max="27" width="10.7109375" style="19" customWidth="1"/>
    <col min="28" max="28" width="17" style="13" customWidth="1"/>
    <col min="29" max="29" width="18.42578125" style="13" customWidth="1"/>
    <col min="30" max="30" width="10.7109375" style="19" customWidth="1"/>
    <col min="31" max="31" width="10.7109375" style="10" customWidth="1"/>
    <col min="32" max="32" width="12.7109375" style="13" customWidth="1"/>
    <col min="33" max="33" width="12.7109375" style="19" customWidth="1"/>
    <col min="34" max="34" width="12.7109375" customWidth="1"/>
    <col min="35" max="35" width="41.85546875" customWidth="1"/>
    <col min="36" max="36" width="15.140625" customWidth="1"/>
    <col min="37" max="37" width="14.85546875" customWidth="1"/>
    <col min="38" max="38" width="13.85546875" customWidth="1"/>
    <col min="39" max="39" width="14.7109375" customWidth="1"/>
    <col min="40" max="40" width="18" customWidth="1"/>
    <col min="41" max="41" width="31.140625" customWidth="1"/>
    <col min="42" max="42" width="27.42578125" customWidth="1"/>
    <col min="43" max="43" width="25.42578125" customWidth="1"/>
    <col min="44" max="44" width="24.140625" customWidth="1"/>
    <col min="45" max="45" width="21.28515625" customWidth="1"/>
    <col min="46" max="46" width="40" customWidth="1"/>
  </cols>
  <sheetData>
    <row r="1" spans="1:58" ht="15" customHeight="1" x14ac:dyDescent="0.25">
      <c r="A1" s="45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35"/>
    </row>
    <row r="2" spans="1:58" ht="15.7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35"/>
    </row>
    <row r="3" spans="1:58" ht="24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35"/>
    </row>
    <row r="4" spans="1:58" ht="325.5" customHeight="1" x14ac:dyDescent="0.25">
      <c r="A4" s="6" t="s">
        <v>25</v>
      </c>
      <c r="B4" s="14" t="s">
        <v>21</v>
      </c>
      <c r="C4" s="14" t="s">
        <v>37</v>
      </c>
      <c r="D4" s="15" t="s">
        <v>35</v>
      </c>
      <c r="E4" s="17" t="s">
        <v>22</v>
      </c>
      <c r="F4" s="14" t="s">
        <v>36</v>
      </c>
      <c r="G4" s="15" t="s">
        <v>38</v>
      </c>
      <c r="H4" s="17" t="s">
        <v>22</v>
      </c>
      <c r="I4" s="14" t="s">
        <v>39</v>
      </c>
      <c r="J4" s="15" t="s">
        <v>40</v>
      </c>
      <c r="K4" s="17" t="s">
        <v>22</v>
      </c>
      <c r="L4" s="14" t="s">
        <v>41</v>
      </c>
      <c r="M4" s="15" t="s">
        <v>42</v>
      </c>
      <c r="N4" s="17" t="s">
        <v>22</v>
      </c>
      <c r="O4" s="14" t="s">
        <v>43</v>
      </c>
      <c r="P4" s="15" t="s">
        <v>44</v>
      </c>
      <c r="Q4" s="17" t="s">
        <v>22</v>
      </c>
      <c r="R4" s="14" t="s">
        <v>45</v>
      </c>
      <c r="S4" s="15" t="s">
        <v>46</v>
      </c>
      <c r="T4" s="17" t="s">
        <v>22</v>
      </c>
      <c r="U4" s="15" t="s">
        <v>32</v>
      </c>
      <c r="V4" s="17" t="s">
        <v>22</v>
      </c>
      <c r="W4" s="14" t="s">
        <v>30</v>
      </c>
      <c r="X4" s="14" t="s">
        <v>23</v>
      </c>
      <c r="Y4" s="14"/>
      <c r="Z4" s="15" t="s">
        <v>33</v>
      </c>
      <c r="AA4" s="17" t="s">
        <v>22</v>
      </c>
      <c r="AB4" s="23" t="s">
        <v>47</v>
      </c>
      <c r="AC4" s="15" t="s">
        <v>34</v>
      </c>
      <c r="AD4" s="17" t="s">
        <v>22</v>
      </c>
      <c r="AE4" s="31" t="s">
        <v>24</v>
      </c>
      <c r="AF4" s="8" t="s">
        <v>49</v>
      </c>
      <c r="AG4" s="23" t="s">
        <v>48</v>
      </c>
      <c r="AH4" s="8" t="s">
        <v>51</v>
      </c>
      <c r="AI4" s="4"/>
      <c r="AJ4" s="5"/>
      <c r="AK4" s="5"/>
      <c r="AL4" s="5"/>
      <c r="AM4" s="5"/>
      <c r="AN4" s="5"/>
      <c r="AO4" s="2"/>
      <c r="AP4" s="1"/>
      <c r="AQ4" s="2"/>
      <c r="AR4" s="3"/>
      <c r="AS4" s="2"/>
      <c r="AT4" s="2"/>
      <c r="AU4" s="1"/>
      <c r="AV4" s="1"/>
      <c r="AW4" s="1"/>
      <c r="AX4" s="2"/>
      <c r="AY4" s="1"/>
      <c r="AZ4" s="1"/>
      <c r="BA4" s="2"/>
      <c r="BB4" s="1"/>
      <c r="BC4" s="1"/>
      <c r="BD4" s="2"/>
      <c r="BE4" s="1"/>
      <c r="BF4" s="1"/>
    </row>
    <row r="5" spans="1:58" ht="31.5" x14ac:dyDescent="0.25">
      <c r="A5" s="7" t="s">
        <v>11</v>
      </c>
      <c r="B5" s="9">
        <v>9029</v>
      </c>
      <c r="C5" s="39">
        <v>3547</v>
      </c>
      <c r="D5" s="16">
        <f>C5/B5*100</f>
        <v>39.284527633181973</v>
      </c>
      <c r="E5" s="30">
        <v>26</v>
      </c>
      <c r="F5" s="39">
        <v>98</v>
      </c>
      <c r="G5" s="16">
        <f>F5/B5*100</f>
        <v>1.0853915162254957</v>
      </c>
      <c r="H5" s="18">
        <v>19</v>
      </c>
      <c r="I5" s="20">
        <v>7101</v>
      </c>
      <c r="J5" s="16">
        <f>I5/C5*100</f>
        <v>200.19734987313225</v>
      </c>
      <c r="K5" s="18">
        <v>23</v>
      </c>
      <c r="L5" s="20">
        <v>933</v>
      </c>
      <c r="M5" s="16">
        <f>L5/C5*100</f>
        <v>26.303918804623628</v>
      </c>
      <c r="N5" s="18">
        <v>26</v>
      </c>
      <c r="O5" s="20">
        <v>2787</v>
      </c>
      <c r="P5" s="16">
        <f>O5/B5*100</f>
        <v>30.867205670616897</v>
      </c>
      <c r="Q5" s="18">
        <v>26</v>
      </c>
      <c r="R5" s="20">
        <v>120</v>
      </c>
      <c r="S5" s="16">
        <f>R5/B5*100</f>
        <v>1.3290508361944846</v>
      </c>
      <c r="T5" s="18">
        <v>26</v>
      </c>
      <c r="U5" s="16">
        <f>O5/I5*100</f>
        <v>39.247993240388681</v>
      </c>
      <c r="V5" s="18">
        <v>16</v>
      </c>
      <c r="W5" s="20">
        <v>1</v>
      </c>
      <c r="X5" s="21">
        <f>B5/W5</f>
        <v>9029</v>
      </c>
      <c r="Y5" s="22">
        <f>X5/471424</f>
        <v>1.9152609964702687E-2</v>
      </c>
      <c r="Z5" s="16">
        <f>Y5*100</f>
        <v>1.9152609964702687</v>
      </c>
      <c r="AA5" s="18">
        <v>24</v>
      </c>
      <c r="AB5" s="33">
        <v>9</v>
      </c>
      <c r="AC5" s="29">
        <f>AB5/B5*100</f>
        <v>9.9678812714586326E-2</v>
      </c>
      <c r="AD5" s="18">
        <v>17</v>
      </c>
      <c r="AE5" s="32">
        <f>E5+H5+K5+N5+Q5+T5+V5+AA5+AD5</f>
        <v>203</v>
      </c>
      <c r="AF5" s="12">
        <v>2</v>
      </c>
      <c r="AG5" s="38">
        <f>AF5-AH5</f>
        <v>1</v>
      </c>
      <c r="AH5" s="12">
        <v>1</v>
      </c>
    </row>
    <row r="6" spans="1:58" ht="31.5" x14ac:dyDescent="0.25">
      <c r="A6" s="7" t="s">
        <v>16</v>
      </c>
      <c r="B6" s="9">
        <v>18536</v>
      </c>
      <c r="C6" s="39">
        <v>5990</v>
      </c>
      <c r="D6" s="16">
        <f>C6/B6*100</f>
        <v>32.315494173500213</v>
      </c>
      <c r="E6" s="30">
        <v>23</v>
      </c>
      <c r="F6" s="39">
        <v>80</v>
      </c>
      <c r="G6" s="16">
        <f>F6/B6*100</f>
        <v>0.43159257660768235</v>
      </c>
      <c r="H6" s="18">
        <v>7</v>
      </c>
      <c r="I6" s="20">
        <v>11118</v>
      </c>
      <c r="J6" s="16">
        <f>I6/C6*100</f>
        <v>185.60934891485809</v>
      </c>
      <c r="K6" s="18">
        <v>22</v>
      </c>
      <c r="L6" s="20">
        <v>805</v>
      </c>
      <c r="M6" s="16">
        <f>L6/C6*100</f>
        <v>13.439065108514189</v>
      </c>
      <c r="N6" s="18">
        <v>24</v>
      </c>
      <c r="O6" s="20">
        <v>4726</v>
      </c>
      <c r="P6" s="16">
        <f>O6/B6*100</f>
        <v>25.496331463098837</v>
      </c>
      <c r="Q6" s="18">
        <v>25</v>
      </c>
      <c r="R6" s="20">
        <v>116</v>
      </c>
      <c r="S6" s="16">
        <f>R6/B6*100</f>
        <v>0.62580923608113947</v>
      </c>
      <c r="T6" s="18">
        <v>24</v>
      </c>
      <c r="U6" s="16">
        <f>O6/I6*100</f>
        <v>42.507645259938833</v>
      </c>
      <c r="V6" s="18">
        <v>18</v>
      </c>
      <c r="W6" s="20">
        <v>1</v>
      </c>
      <c r="X6" s="21">
        <f>B6/W6</f>
        <v>18536</v>
      </c>
      <c r="Y6" s="22">
        <f>X6/471424</f>
        <v>3.9319169155579689E-2</v>
      </c>
      <c r="Z6" s="16">
        <f>Y6*100</f>
        <v>3.9319169155579687</v>
      </c>
      <c r="AA6" s="18">
        <v>13</v>
      </c>
      <c r="AB6" s="33">
        <v>19</v>
      </c>
      <c r="AC6" s="29">
        <f>AB6/B6*100</f>
        <v>0.10250323694432457</v>
      </c>
      <c r="AD6" s="18">
        <v>18</v>
      </c>
      <c r="AE6" s="32">
        <f>E6+H6+K6+N6+Q6+T6+V6+AA6+AD6</f>
        <v>174</v>
      </c>
      <c r="AF6" s="12">
        <v>1</v>
      </c>
      <c r="AG6" s="37">
        <f>AF6-AH6</f>
        <v>-1</v>
      </c>
      <c r="AH6" s="12">
        <v>2</v>
      </c>
    </row>
    <row r="7" spans="1:58" ht="31.5" x14ac:dyDescent="0.25">
      <c r="A7" s="7" t="s">
        <v>2</v>
      </c>
      <c r="B7" s="9">
        <v>9175</v>
      </c>
      <c r="C7" s="39">
        <v>2840</v>
      </c>
      <c r="D7" s="16">
        <f>C7/B7*100</f>
        <v>30.953678474114444</v>
      </c>
      <c r="E7" s="30">
        <v>21</v>
      </c>
      <c r="F7" s="39">
        <v>108</v>
      </c>
      <c r="G7" s="16">
        <f>F7/B7*100</f>
        <v>1.1771117166212535</v>
      </c>
      <c r="H7" s="18">
        <v>20</v>
      </c>
      <c r="I7" s="20">
        <v>6979</v>
      </c>
      <c r="J7" s="16">
        <f>I7/C7*100</f>
        <v>245.7394366197183</v>
      </c>
      <c r="K7" s="18">
        <v>26</v>
      </c>
      <c r="L7" s="20">
        <v>201</v>
      </c>
      <c r="M7" s="16">
        <f>L7/C7*100</f>
        <v>7.0774647887323949</v>
      </c>
      <c r="N7" s="18">
        <v>14</v>
      </c>
      <c r="O7" s="20">
        <v>2194</v>
      </c>
      <c r="P7" s="16">
        <f>O7/B7*100</f>
        <v>23.912806539509539</v>
      </c>
      <c r="Q7" s="18">
        <v>24</v>
      </c>
      <c r="R7" s="20">
        <v>16</v>
      </c>
      <c r="S7" s="16">
        <f>R7/B7*100</f>
        <v>0.17438692098092642</v>
      </c>
      <c r="T7" s="18">
        <v>11</v>
      </c>
      <c r="U7" s="16">
        <f>O7/I7*100</f>
        <v>31.437168648803553</v>
      </c>
      <c r="V7" s="18">
        <v>9</v>
      </c>
      <c r="W7" s="20">
        <v>1</v>
      </c>
      <c r="X7" s="21">
        <f>B7/W7</f>
        <v>9175</v>
      </c>
      <c r="Y7" s="22">
        <f>X7/471424</f>
        <v>1.9462309937550909E-2</v>
      </c>
      <c r="Z7" s="16">
        <f>Y7*100</f>
        <v>1.946230993755091</v>
      </c>
      <c r="AA7" s="18">
        <v>23</v>
      </c>
      <c r="AB7" s="33">
        <v>67</v>
      </c>
      <c r="AC7" s="29">
        <f>AB7/B7*100</f>
        <v>0.73024523160762944</v>
      </c>
      <c r="AD7" s="18">
        <v>26</v>
      </c>
      <c r="AE7" s="32">
        <f>E7+H7+K7+N7+Q7+T7+V7+AA7+AD7</f>
        <v>174</v>
      </c>
      <c r="AF7" s="12">
        <v>4</v>
      </c>
      <c r="AG7" s="38">
        <f>AF7-AH7</f>
        <v>2</v>
      </c>
      <c r="AH7" s="12">
        <v>2</v>
      </c>
    </row>
    <row r="8" spans="1:58" ht="31.5" x14ac:dyDescent="0.25">
      <c r="A8" s="7" t="s">
        <v>9</v>
      </c>
      <c r="B8" s="9">
        <v>19655</v>
      </c>
      <c r="C8" s="39">
        <v>6587</v>
      </c>
      <c r="D8" s="16">
        <f>C8/B8*100</f>
        <v>33.513100992113962</v>
      </c>
      <c r="E8" s="30">
        <v>24</v>
      </c>
      <c r="F8" s="39">
        <v>776</v>
      </c>
      <c r="G8" s="16">
        <f>F8/B8*100</f>
        <v>3.9481048079369119</v>
      </c>
      <c r="H8" s="18">
        <v>26</v>
      </c>
      <c r="I8" s="20">
        <v>7902</v>
      </c>
      <c r="J8" s="16">
        <f>I8/C8*100</f>
        <v>119.96356459693335</v>
      </c>
      <c r="K8" s="18">
        <v>10</v>
      </c>
      <c r="L8" s="20">
        <v>591</v>
      </c>
      <c r="M8" s="16">
        <f>L8/C8*100</f>
        <v>8.9722180051616824</v>
      </c>
      <c r="N8" s="18">
        <v>17</v>
      </c>
      <c r="O8" s="20">
        <v>2872</v>
      </c>
      <c r="P8" s="16">
        <f>O8/B8*100</f>
        <v>14.612058000508776</v>
      </c>
      <c r="Q8" s="18">
        <v>19</v>
      </c>
      <c r="R8" s="20">
        <v>65</v>
      </c>
      <c r="S8" s="16">
        <f>R8/B8*100</f>
        <v>0.3307046553039939</v>
      </c>
      <c r="T8" s="18">
        <v>16</v>
      </c>
      <c r="U8" s="16">
        <f>O8/I8*100</f>
        <v>36.345229055935206</v>
      </c>
      <c r="V8" s="18">
        <v>14</v>
      </c>
      <c r="W8" s="20">
        <v>1</v>
      </c>
      <c r="X8" s="21">
        <f>B8/W8</f>
        <v>19655</v>
      </c>
      <c r="Y8" s="22">
        <f>X8/471424</f>
        <v>4.1692828536519143E-2</v>
      </c>
      <c r="Z8" s="16">
        <f>Y8*100</f>
        <v>4.1692828536519144</v>
      </c>
      <c r="AA8" s="18">
        <v>10</v>
      </c>
      <c r="AB8" s="33">
        <v>21</v>
      </c>
      <c r="AC8" s="29">
        <f>AB8/B8*100</f>
        <v>0.1068430424828288</v>
      </c>
      <c r="AD8" s="18">
        <v>19</v>
      </c>
      <c r="AE8" s="32">
        <f>E8+H8+K8+N8+Q8+T8+V8+AA8+AD8</f>
        <v>155</v>
      </c>
      <c r="AF8" s="12">
        <v>5</v>
      </c>
      <c r="AG8" s="38">
        <f>AF8-AH8</f>
        <v>1</v>
      </c>
      <c r="AH8" s="12">
        <v>4</v>
      </c>
    </row>
    <row r="9" spans="1:58" ht="31.5" x14ac:dyDescent="0.25">
      <c r="A9" s="7" t="s">
        <v>0</v>
      </c>
      <c r="B9" s="9">
        <v>15021</v>
      </c>
      <c r="C9" s="39">
        <v>4328</v>
      </c>
      <c r="D9" s="16">
        <f>C9/B9*100</f>
        <v>28.812995140137144</v>
      </c>
      <c r="E9" s="30">
        <v>19</v>
      </c>
      <c r="F9" s="39">
        <v>4</v>
      </c>
      <c r="G9" s="16">
        <f>F9/B9*100</f>
        <v>2.6629385526928964E-2</v>
      </c>
      <c r="H9" s="18">
        <v>3</v>
      </c>
      <c r="I9" s="20">
        <v>5355</v>
      </c>
      <c r="J9" s="16">
        <f>I9/C9*100</f>
        <v>123.72920517560073</v>
      </c>
      <c r="K9" s="18">
        <v>13</v>
      </c>
      <c r="L9" s="20">
        <v>462</v>
      </c>
      <c r="M9" s="16">
        <f>L9/C9*100</f>
        <v>10.67467652495379</v>
      </c>
      <c r="N9" s="18">
        <v>22</v>
      </c>
      <c r="O9" s="20">
        <v>2568</v>
      </c>
      <c r="P9" s="16">
        <f>O9/B9*100</f>
        <v>17.096065508288397</v>
      </c>
      <c r="Q9" s="18">
        <v>22</v>
      </c>
      <c r="R9" s="20">
        <v>58</v>
      </c>
      <c r="S9" s="16">
        <f>R9/B9*100</f>
        <v>0.38612609014047</v>
      </c>
      <c r="T9" s="18">
        <v>21</v>
      </c>
      <c r="U9" s="16">
        <f>O9/I9*100</f>
        <v>47.955182072829132</v>
      </c>
      <c r="V9" s="18">
        <v>24</v>
      </c>
      <c r="W9" s="20">
        <v>1</v>
      </c>
      <c r="X9" s="21">
        <f>B9/W9</f>
        <v>15021</v>
      </c>
      <c r="Y9" s="22">
        <f>X9/471424</f>
        <v>3.1863036247624217E-2</v>
      </c>
      <c r="Z9" s="16">
        <f>Y9*100</f>
        <v>3.1863036247624219</v>
      </c>
      <c r="AA9" s="18">
        <v>17</v>
      </c>
      <c r="AB9" s="33">
        <v>13</v>
      </c>
      <c r="AC9" s="29">
        <f>AB9/B9*100</f>
        <v>8.6545502962519144E-2</v>
      </c>
      <c r="AD9" s="18">
        <v>13</v>
      </c>
      <c r="AE9" s="32">
        <f>E9+H9+K9+N9+Q9+T9+V9+AA9+AD9</f>
        <v>154</v>
      </c>
      <c r="AF9" s="12">
        <v>7</v>
      </c>
      <c r="AG9" s="38">
        <f>AF9-AH9</f>
        <v>2</v>
      </c>
      <c r="AH9" s="12">
        <v>5</v>
      </c>
    </row>
    <row r="10" spans="1:58" ht="31.5" x14ac:dyDescent="0.25">
      <c r="A10" s="7" t="s">
        <v>10</v>
      </c>
      <c r="B10" s="9">
        <v>16697</v>
      </c>
      <c r="C10" s="39">
        <v>4654</v>
      </c>
      <c r="D10" s="16">
        <f>C10/B10*100</f>
        <v>27.873270647421695</v>
      </c>
      <c r="E10" s="30">
        <v>15</v>
      </c>
      <c r="F10" s="39">
        <v>443</v>
      </c>
      <c r="G10" s="16">
        <f>F10/B10*100</f>
        <v>2.6531712283643767</v>
      </c>
      <c r="H10" s="18">
        <v>23</v>
      </c>
      <c r="I10" s="20">
        <v>6479</v>
      </c>
      <c r="J10" s="16">
        <f>I10/C10*100</f>
        <v>139.213579716373</v>
      </c>
      <c r="K10" s="18">
        <v>18</v>
      </c>
      <c r="L10" s="20">
        <v>317</v>
      </c>
      <c r="M10" s="16">
        <f>L10/C10*100</f>
        <v>6.8113450795015043</v>
      </c>
      <c r="N10" s="18">
        <v>12</v>
      </c>
      <c r="O10" s="20">
        <v>2201</v>
      </c>
      <c r="P10" s="16">
        <f>O10/B10*100</f>
        <v>13.182008744085763</v>
      </c>
      <c r="Q10" s="18">
        <v>16</v>
      </c>
      <c r="R10" s="20">
        <v>64</v>
      </c>
      <c r="S10" s="16">
        <f>R10/B10*100</f>
        <v>0.38330238965083546</v>
      </c>
      <c r="T10" s="18">
        <v>20</v>
      </c>
      <c r="U10" s="16">
        <f>O10/I10*100</f>
        <v>33.971291866028707</v>
      </c>
      <c r="V10" s="18">
        <v>12</v>
      </c>
      <c r="W10" s="20">
        <v>1</v>
      </c>
      <c r="X10" s="21">
        <f>B10/W10</f>
        <v>16697</v>
      </c>
      <c r="Y10" s="22">
        <f>X10/471424</f>
        <v>3.5418222237306542E-2</v>
      </c>
      <c r="Z10" s="16">
        <f>Y10*100</f>
        <v>3.5418222237306543</v>
      </c>
      <c r="AA10" s="18">
        <v>16</v>
      </c>
      <c r="AB10" s="33">
        <v>16</v>
      </c>
      <c r="AC10" s="29">
        <f>AB10/B10*100</f>
        <v>9.5825597412708866E-2</v>
      </c>
      <c r="AD10" s="18">
        <v>16</v>
      </c>
      <c r="AE10" s="32">
        <f>E10+H10+K10+N10+Q10+T10+V10+AA10+AD10</f>
        <v>148</v>
      </c>
      <c r="AF10" s="12">
        <v>6</v>
      </c>
      <c r="AG10" s="36">
        <f>AF10-AH10</f>
        <v>0</v>
      </c>
      <c r="AH10" s="12">
        <v>6</v>
      </c>
    </row>
    <row r="11" spans="1:58" ht="31.5" x14ac:dyDescent="0.25">
      <c r="A11" s="7" t="s">
        <v>5</v>
      </c>
      <c r="B11" s="9">
        <v>13875</v>
      </c>
      <c r="C11" s="39">
        <v>3471</v>
      </c>
      <c r="D11" s="16">
        <f>C11/B11*100</f>
        <v>25.016216216216215</v>
      </c>
      <c r="E11" s="30">
        <v>11</v>
      </c>
      <c r="F11" s="40">
        <v>78</v>
      </c>
      <c r="G11" s="16">
        <f>F11/B11*100</f>
        <v>0.56216216216216219</v>
      </c>
      <c r="H11" s="18">
        <v>10</v>
      </c>
      <c r="I11" s="20">
        <v>7655</v>
      </c>
      <c r="J11" s="16">
        <f>I11/C11*100</f>
        <v>220.54163065399018</v>
      </c>
      <c r="K11" s="18">
        <v>24</v>
      </c>
      <c r="L11" s="20">
        <v>323</v>
      </c>
      <c r="M11" s="16">
        <f>L11/C11*100</f>
        <v>9.3056755978104295</v>
      </c>
      <c r="N11" s="18">
        <v>19</v>
      </c>
      <c r="O11" s="20">
        <v>2072</v>
      </c>
      <c r="P11" s="16">
        <f>O11/B11*100</f>
        <v>14.933333333333335</v>
      </c>
      <c r="Q11" s="18">
        <v>20</v>
      </c>
      <c r="R11" s="20">
        <v>52</v>
      </c>
      <c r="S11" s="16">
        <f>R11/B11*100</f>
        <v>0.37477477477477478</v>
      </c>
      <c r="T11" s="18">
        <v>19</v>
      </c>
      <c r="U11" s="16">
        <f>O11/I11*100</f>
        <v>27.067276290006532</v>
      </c>
      <c r="V11" s="18">
        <v>4</v>
      </c>
      <c r="W11" s="20">
        <v>1</v>
      </c>
      <c r="X11" s="21">
        <f>B11/W11</f>
        <v>13875</v>
      </c>
      <c r="Y11" s="22">
        <f>X11/471424</f>
        <v>2.9432103584034756E-2</v>
      </c>
      <c r="Z11" s="16">
        <f>Y11*100</f>
        <v>2.9432103584034754</v>
      </c>
      <c r="AA11" s="18">
        <v>18</v>
      </c>
      <c r="AB11" s="33">
        <v>45</v>
      </c>
      <c r="AC11" s="29">
        <f>AB11/B11*100</f>
        <v>0.32432432432432429</v>
      </c>
      <c r="AD11" s="18">
        <v>23</v>
      </c>
      <c r="AE11" s="32">
        <f>E11+H11+K11+N11+Q11+T11+V11+AA11+AD11</f>
        <v>148</v>
      </c>
      <c r="AF11" s="12">
        <v>10</v>
      </c>
      <c r="AG11" s="38">
        <f>AF11-AH11</f>
        <v>4</v>
      </c>
      <c r="AH11" s="12">
        <v>6</v>
      </c>
    </row>
    <row r="12" spans="1:58" ht="31.5" x14ac:dyDescent="0.25">
      <c r="A12" s="7" t="s">
        <v>13</v>
      </c>
      <c r="B12" s="9">
        <v>18634</v>
      </c>
      <c r="C12" s="39">
        <v>4637</v>
      </c>
      <c r="D12" s="16">
        <f>C12/B12*100</f>
        <v>24.884619512718686</v>
      </c>
      <c r="E12" s="30">
        <v>9</v>
      </c>
      <c r="F12" s="40">
        <v>112</v>
      </c>
      <c r="G12" s="16">
        <f>F12/B12*100</f>
        <v>0.60105184072126228</v>
      </c>
      <c r="H12" s="18">
        <v>12</v>
      </c>
      <c r="I12" s="20">
        <v>10709</v>
      </c>
      <c r="J12" s="16">
        <f>I12/C12*100</f>
        <v>230.94673280138019</v>
      </c>
      <c r="K12" s="18">
        <v>25</v>
      </c>
      <c r="L12" s="20">
        <v>283</v>
      </c>
      <c r="M12" s="16">
        <f>L12/C12*100</f>
        <v>6.1030838904464089</v>
      </c>
      <c r="N12" s="18">
        <v>9</v>
      </c>
      <c r="O12" s="20">
        <v>3955</v>
      </c>
      <c r="P12" s="16">
        <f>O12/B12*100</f>
        <v>21.224643125469573</v>
      </c>
      <c r="Q12" s="18">
        <v>23</v>
      </c>
      <c r="R12" s="20">
        <v>66</v>
      </c>
      <c r="S12" s="16">
        <f>R12/B12*100</f>
        <v>0.35419126328217237</v>
      </c>
      <c r="T12" s="18">
        <v>18</v>
      </c>
      <c r="U12" s="16">
        <f>O12/I12*100</f>
        <v>36.931552899430386</v>
      </c>
      <c r="V12" s="18">
        <v>15</v>
      </c>
      <c r="W12" s="20">
        <v>1</v>
      </c>
      <c r="X12" s="21">
        <f>B12/W12</f>
        <v>18634</v>
      </c>
      <c r="Y12" s="22">
        <f>X12/471424</f>
        <v>3.952704995927233E-2</v>
      </c>
      <c r="Z12" s="16">
        <f>Y12*100</f>
        <v>3.9527049959272329</v>
      </c>
      <c r="AA12" s="18">
        <v>12</v>
      </c>
      <c r="AB12" s="33">
        <v>72</v>
      </c>
      <c r="AC12" s="29">
        <f>AB12/B12*100</f>
        <v>0.38639046903509711</v>
      </c>
      <c r="AD12" s="18">
        <v>24</v>
      </c>
      <c r="AE12" s="32">
        <f>E12+H12+K12+N12+Q12+T12+V12+AA12+AD12</f>
        <v>147</v>
      </c>
      <c r="AF12" s="12">
        <v>8</v>
      </c>
      <c r="AG12" s="36">
        <f>AF12-AH12</f>
        <v>0</v>
      </c>
      <c r="AH12" s="12">
        <v>8</v>
      </c>
    </row>
    <row r="13" spans="1:58" ht="31.5" x14ac:dyDescent="0.25">
      <c r="A13" s="7" t="s">
        <v>27</v>
      </c>
      <c r="B13" s="9">
        <v>92738</v>
      </c>
      <c r="C13" s="39">
        <v>23230</v>
      </c>
      <c r="D13" s="16">
        <f>C13/B13*100</f>
        <v>25.0490629515409</v>
      </c>
      <c r="E13" s="30">
        <v>12</v>
      </c>
      <c r="F13" s="40">
        <v>515</v>
      </c>
      <c r="G13" s="16">
        <f>F13/B13*100</f>
        <v>0.55532791304535356</v>
      </c>
      <c r="H13" s="18">
        <v>10</v>
      </c>
      <c r="I13" s="20">
        <v>32633</v>
      </c>
      <c r="J13" s="16">
        <f>I13/C13*100</f>
        <v>140.47783039173481</v>
      </c>
      <c r="K13" s="18">
        <v>19</v>
      </c>
      <c r="L13" s="20">
        <v>2304</v>
      </c>
      <c r="M13" s="16">
        <f>L13/C13*100</f>
        <v>9.9182092122255696</v>
      </c>
      <c r="N13" s="18">
        <v>20</v>
      </c>
      <c r="O13" s="20">
        <v>14191</v>
      </c>
      <c r="P13" s="16">
        <f>O13/B13*100</f>
        <v>15.302249347624491</v>
      </c>
      <c r="Q13" s="18">
        <v>21</v>
      </c>
      <c r="R13" s="20">
        <v>594</v>
      </c>
      <c r="S13" s="16">
        <f>R13/B13*100</f>
        <v>0.64051413659988354</v>
      </c>
      <c r="T13" s="18">
        <v>25</v>
      </c>
      <c r="U13" s="16">
        <f>O13/I13*100</f>
        <v>43.486654613428129</v>
      </c>
      <c r="V13" s="18">
        <v>22</v>
      </c>
      <c r="W13" s="20">
        <v>4</v>
      </c>
      <c r="X13" s="21">
        <f>B13/W13</f>
        <v>23184.5</v>
      </c>
      <c r="Y13" s="22">
        <f>X13/471424</f>
        <v>4.9179719318490363E-2</v>
      </c>
      <c r="Z13" s="16">
        <f>Y13*100</f>
        <v>4.9179719318490367</v>
      </c>
      <c r="AA13" s="18">
        <v>6</v>
      </c>
      <c r="AB13" s="33">
        <v>53</v>
      </c>
      <c r="AC13" s="29">
        <f>AB13/B13*100</f>
        <v>5.715025124544415E-2</v>
      </c>
      <c r="AD13" s="18">
        <v>8</v>
      </c>
      <c r="AE13" s="32">
        <f>E13+H13+K13+N13+Q13+T13+V13+AA13+AD13</f>
        <v>143</v>
      </c>
      <c r="AF13" s="12">
        <v>9</v>
      </c>
      <c r="AG13" s="36">
        <f>AF13-AH13</f>
        <v>0</v>
      </c>
      <c r="AH13" s="12">
        <v>9</v>
      </c>
    </row>
    <row r="14" spans="1:58" ht="31.5" x14ac:dyDescent="0.25">
      <c r="A14" s="7" t="s">
        <v>14</v>
      </c>
      <c r="B14" s="9">
        <v>118701</v>
      </c>
      <c r="C14" s="39">
        <v>28870</v>
      </c>
      <c r="D14" s="16">
        <f>C14/B14*100</f>
        <v>24.321614813691543</v>
      </c>
      <c r="E14" s="30">
        <v>8</v>
      </c>
      <c r="F14" s="40">
        <v>870</v>
      </c>
      <c r="G14" s="16">
        <f>F14/B14*100</f>
        <v>0.73293401066545349</v>
      </c>
      <c r="H14" s="18">
        <v>15</v>
      </c>
      <c r="I14" s="20">
        <v>38072</v>
      </c>
      <c r="J14" s="16">
        <f>I14/C14*100</f>
        <v>131.8739175614825</v>
      </c>
      <c r="K14" s="18">
        <v>16</v>
      </c>
      <c r="L14" s="20">
        <v>3428</v>
      </c>
      <c r="M14" s="16">
        <f>L14/C14*100</f>
        <v>11.873917561482509</v>
      </c>
      <c r="N14" s="18">
        <v>23</v>
      </c>
      <c r="O14" s="20">
        <v>16364</v>
      </c>
      <c r="P14" s="16">
        <f>O14/B14*100</f>
        <v>13.785899023597107</v>
      </c>
      <c r="Q14" s="18">
        <v>18</v>
      </c>
      <c r="R14" s="20">
        <v>503</v>
      </c>
      <c r="S14" s="16">
        <f>R14/B14*100</f>
        <v>0.42375380156864728</v>
      </c>
      <c r="T14" s="18">
        <v>22</v>
      </c>
      <c r="U14" s="16">
        <f>O14/I14*100</f>
        <v>42.981718848497586</v>
      </c>
      <c r="V14" s="18">
        <v>20</v>
      </c>
      <c r="W14" s="20">
        <v>3.5</v>
      </c>
      <c r="X14" s="21">
        <f>B14/W14</f>
        <v>33914.571428571428</v>
      </c>
      <c r="Y14" s="22">
        <f>X14/471424</f>
        <v>7.1940697606764664E-2</v>
      </c>
      <c r="Z14" s="16">
        <f>Y14*100</f>
        <v>7.1940697606764665</v>
      </c>
      <c r="AA14" s="18">
        <v>1</v>
      </c>
      <c r="AB14" s="33">
        <v>100</v>
      </c>
      <c r="AC14" s="29">
        <f>AB14/B14*100</f>
        <v>8.4245288582236039E-2</v>
      </c>
      <c r="AD14" s="18">
        <v>11</v>
      </c>
      <c r="AE14" s="32">
        <f>E14+H14+K14+N14+Q14+T14+V14+AA14+AD14</f>
        <v>134</v>
      </c>
      <c r="AF14" s="12">
        <v>15</v>
      </c>
      <c r="AG14" s="38">
        <f>AF14-AH14</f>
        <v>5</v>
      </c>
      <c r="AH14" s="12">
        <v>10</v>
      </c>
    </row>
    <row r="15" spans="1:58" ht="31.5" x14ac:dyDescent="0.25">
      <c r="A15" s="7" t="s">
        <v>17</v>
      </c>
      <c r="B15" s="9">
        <v>10306</v>
      </c>
      <c r="C15" s="39">
        <v>2961</v>
      </c>
      <c r="D15" s="16">
        <f>C15/B15*100</f>
        <v>28.730836405977101</v>
      </c>
      <c r="E15" s="30">
        <v>18</v>
      </c>
      <c r="F15" s="39">
        <v>57</v>
      </c>
      <c r="G15" s="16">
        <f>F15/B15*100</f>
        <v>0.55307587812924508</v>
      </c>
      <c r="H15" s="18">
        <v>9</v>
      </c>
      <c r="I15" s="20">
        <v>5061</v>
      </c>
      <c r="J15" s="16">
        <f>I15/C15*100</f>
        <v>170.92198581560282</v>
      </c>
      <c r="K15" s="18">
        <v>21</v>
      </c>
      <c r="L15" s="20">
        <v>313</v>
      </c>
      <c r="M15" s="16">
        <f>L15/C15*100</f>
        <v>10.570753123944614</v>
      </c>
      <c r="N15" s="18">
        <v>21</v>
      </c>
      <c r="O15" s="20">
        <v>941</v>
      </c>
      <c r="P15" s="16">
        <f>O15/B15*100</f>
        <v>9.1306035319231516</v>
      </c>
      <c r="Q15" s="18">
        <v>9</v>
      </c>
      <c r="R15" s="20">
        <v>11</v>
      </c>
      <c r="S15" s="16">
        <f>R15/B15*100</f>
        <v>0.10673394139336309</v>
      </c>
      <c r="T15" s="18">
        <v>8</v>
      </c>
      <c r="U15" s="16">
        <f>O15/I15*100</f>
        <v>18.593163406441416</v>
      </c>
      <c r="V15" s="18">
        <v>1</v>
      </c>
      <c r="W15" s="20">
        <v>1</v>
      </c>
      <c r="X15" s="21">
        <f>B15/W15</f>
        <v>10306</v>
      </c>
      <c r="Y15" s="22">
        <f>X15/471424</f>
        <v>2.1861424110779255E-2</v>
      </c>
      <c r="Z15" s="16">
        <f>Y15*100</f>
        <v>2.1861424110779253</v>
      </c>
      <c r="AA15" s="18">
        <v>21</v>
      </c>
      <c r="AB15" s="33">
        <v>47</v>
      </c>
      <c r="AC15" s="29">
        <f>AB15/B15*100</f>
        <v>0.45604502231709687</v>
      </c>
      <c r="AD15" s="18">
        <v>25</v>
      </c>
      <c r="AE15" s="32">
        <f>E15+H15+K15+N15+Q15+T15+V15+AA15+AD15</f>
        <v>133</v>
      </c>
      <c r="AF15" s="12">
        <v>3</v>
      </c>
      <c r="AG15" s="37">
        <f>AF15-AH15</f>
        <v>-8</v>
      </c>
      <c r="AH15" s="12">
        <v>11</v>
      </c>
    </row>
    <row r="16" spans="1:58" ht="31.5" x14ac:dyDescent="0.25">
      <c r="A16" s="7" t="s">
        <v>15</v>
      </c>
      <c r="B16" s="9">
        <v>18244</v>
      </c>
      <c r="C16" s="39">
        <v>3963</v>
      </c>
      <c r="D16" s="16">
        <f>C16/B16*100</f>
        <v>21.722210041657529</v>
      </c>
      <c r="E16" s="30">
        <v>6</v>
      </c>
      <c r="F16" s="40">
        <v>492</v>
      </c>
      <c r="G16" s="16">
        <f>F16/B16*100</f>
        <v>2.6967770225827672</v>
      </c>
      <c r="H16" s="18">
        <v>24</v>
      </c>
      <c r="I16" s="20">
        <v>4833</v>
      </c>
      <c r="J16" s="16">
        <f>I16/C16*100</f>
        <v>121.95306585919758</v>
      </c>
      <c r="K16" s="18">
        <v>11</v>
      </c>
      <c r="L16" s="20">
        <v>796</v>
      </c>
      <c r="M16" s="16">
        <f>L16/C16*100</f>
        <v>20.085793590714104</v>
      </c>
      <c r="N16" s="18">
        <v>25</v>
      </c>
      <c r="O16" s="20">
        <v>1386</v>
      </c>
      <c r="P16" s="16">
        <f>O16/B16*100</f>
        <v>7.5970181977636484</v>
      </c>
      <c r="Q16" s="18">
        <v>5</v>
      </c>
      <c r="R16" s="20">
        <v>61</v>
      </c>
      <c r="S16" s="16">
        <f>R16/B16*100</f>
        <v>0.33435650076737561</v>
      </c>
      <c r="T16" s="18">
        <v>16</v>
      </c>
      <c r="U16" s="16">
        <f>O16/I16*100</f>
        <v>28.677839851024206</v>
      </c>
      <c r="V16" s="18">
        <v>5</v>
      </c>
      <c r="W16" s="20">
        <v>1</v>
      </c>
      <c r="X16" s="21">
        <f>B16/W16</f>
        <v>18244</v>
      </c>
      <c r="Y16" s="22">
        <f>X16/471424</f>
        <v>3.8699769209883245E-2</v>
      </c>
      <c r="Z16" s="16">
        <f>Y16*100</f>
        <v>3.8699769209883246</v>
      </c>
      <c r="AA16" s="18">
        <v>15</v>
      </c>
      <c r="AB16" s="33">
        <v>17</v>
      </c>
      <c r="AC16" s="29">
        <f>AB16/B16*100</f>
        <v>9.3181319885989905E-2</v>
      </c>
      <c r="AD16" s="18">
        <v>15</v>
      </c>
      <c r="AE16" s="32">
        <f>E16+H16+K16+N16+Q16+T16+V16+AA16+AD16</f>
        <v>122</v>
      </c>
      <c r="AF16" s="12">
        <v>24</v>
      </c>
      <c r="AG16" s="38">
        <f>AF16-AH16</f>
        <v>12</v>
      </c>
      <c r="AH16" s="12">
        <v>12</v>
      </c>
    </row>
    <row r="17" spans="1:34" ht="31.5" x14ac:dyDescent="0.25">
      <c r="A17" s="7" t="s">
        <v>4</v>
      </c>
      <c r="B17" s="9">
        <v>18499</v>
      </c>
      <c r="C17" s="39">
        <v>5892</v>
      </c>
      <c r="D17" s="16">
        <f>C17/B17*100</f>
        <v>31.850370290285962</v>
      </c>
      <c r="E17" s="30">
        <v>22</v>
      </c>
      <c r="F17" s="39">
        <v>411</v>
      </c>
      <c r="G17" s="16">
        <f>F17/B17*100</f>
        <v>2.2217417157684198</v>
      </c>
      <c r="H17" s="18">
        <v>22</v>
      </c>
      <c r="I17" s="20">
        <v>5009</v>
      </c>
      <c r="J17" s="16">
        <f>I17/C17*100</f>
        <v>85.013577732518669</v>
      </c>
      <c r="K17" s="18">
        <v>3</v>
      </c>
      <c r="L17" s="20">
        <v>455</v>
      </c>
      <c r="M17" s="16">
        <f>L17/C17*100</f>
        <v>7.7223353699932105</v>
      </c>
      <c r="N17" s="18">
        <v>15</v>
      </c>
      <c r="O17" s="20">
        <v>2152</v>
      </c>
      <c r="P17" s="16">
        <f>O17/B17*100</f>
        <v>11.633061246553869</v>
      </c>
      <c r="Q17" s="18">
        <v>15</v>
      </c>
      <c r="R17" s="20">
        <v>13</v>
      </c>
      <c r="S17" s="16">
        <f>R17/B17*100</f>
        <v>7.0274068868587489E-2</v>
      </c>
      <c r="T17" s="18">
        <v>5</v>
      </c>
      <c r="U17" s="16">
        <f>O17/I17*100</f>
        <v>42.962667199041725</v>
      </c>
      <c r="V17" s="18">
        <v>19</v>
      </c>
      <c r="W17" s="20">
        <v>1</v>
      </c>
      <c r="X17" s="21">
        <f>B17/W17</f>
        <v>18499</v>
      </c>
      <c r="Y17" s="22">
        <f>X17/471424</f>
        <v>3.9240683546022267E-2</v>
      </c>
      <c r="Z17" s="16">
        <f>Y17*100</f>
        <v>3.9240683546022268</v>
      </c>
      <c r="AA17" s="18">
        <v>14</v>
      </c>
      <c r="AB17" s="33">
        <v>0</v>
      </c>
      <c r="AC17" s="29">
        <f>AB17/B17*100</f>
        <v>0</v>
      </c>
      <c r="AD17" s="18">
        <v>1</v>
      </c>
      <c r="AE17" s="32">
        <f>E17+H17+K17+N17+Q17+T17+V17+AA17+AD17</f>
        <v>116</v>
      </c>
      <c r="AF17" s="12">
        <v>12</v>
      </c>
      <c r="AG17" s="37">
        <f>AF17-AH17</f>
        <v>-1</v>
      </c>
      <c r="AH17" s="12">
        <v>13</v>
      </c>
    </row>
    <row r="18" spans="1:34" ht="31.5" x14ac:dyDescent="0.25">
      <c r="A18" s="7" t="s">
        <v>12</v>
      </c>
      <c r="B18" s="9">
        <v>8586</v>
      </c>
      <c r="C18" s="39">
        <v>2414</v>
      </c>
      <c r="D18" s="16">
        <f>C18/B18*100</f>
        <v>28.115536920568367</v>
      </c>
      <c r="E18" s="30">
        <v>16</v>
      </c>
      <c r="F18" s="40">
        <v>27</v>
      </c>
      <c r="G18" s="16">
        <f>F18/B18*100</f>
        <v>0.31446540880503149</v>
      </c>
      <c r="H18" s="18">
        <v>6</v>
      </c>
      <c r="I18" s="20">
        <v>3073</v>
      </c>
      <c r="J18" s="16">
        <f>I18/C18*100</f>
        <v>127.29908864954433</v>
      </c>
      <c r="K18" s="18">
        <v>14</v>
      </c>
      <c r="L18" s="20">
        <v>33</v>
      </c>
      <c r="M18" s="16">
        <f>L18/C18*100</f>
        <v>1.3670256835128418</v>
      </c>
      <c r="N18" s="18">
        <v>2</v>
      </c>
      <c r="O18" s="20">
        <v>954</v>
      </c>
      <c r="P18" s="16">
        <f>O18/B18*100</f>
        <v>11.111111111111111</v>
      </c>
      <c r="Q18" s="18">
        <v>13</v>
      </c>
      <c r="R18" s="20">
        <v>11</v>
      </c>
      <c r="S18" s="16">
        <f>R18/B18*100</f>
        <v>0.12811553692056835</v>
      </c>
      <c r="T18" s="18">
        <v>9</v>
      </c>
      <c r="U18" s="16">
        <f>O18/I18*100</f>
        <v>31.044581841848355</v>
      </c>
      <c r="V18" s="18">
        <v>8</v>
      </c>
      <c r="W18" s="20">
        <v>1</v>
      </c>
      <c r="X18" s="21">
        <f>B18/W18</f>
        <v>8586</v>
      </c>
      <c r="Y18" s="22">
        <f>X18/471424</f>
        <v>1.8212903882704318E-2</v>
      </c>
      <c r="Z18" s="16">
        <f>Y18*100</f>
        <v>1.8212903882704319</v>
      </c>
      <c r="AA18" s="18">
        <v>25</v>
      </c>
      <c r="AB18" s="33">
        <v>18</v>
      </c>
      <c r="AC18" s="29">
        <f>AB18/B18*100</f>
        <v>0.20964360587002098</v>
      </c>
      <c r="AD18" s="18">
        <v>21</v>
      </c>
      <c r="AE18" s="32">
        <f>E18+H18+K18+N18+Q18+T18+V18+AA18+AD18</f>
        <v>114</v>
      </c>
      <c r="AF18" s="12">
        <v>13</v>
      </c>
      <c r="AG18" s="37">
        <f>AF18-AH18</f>
        <v>-1</v>
      </c>
      <c r="AH18" s="12">
        <v>14</v>
      </c>
    </row>
    <row r="19" spans="1:34" ht="31.5" x14ac:dyDescent="0.25">
      <c r="A19" s="7" t="s">
        <v>29</v>
      </c>
      <c r="B19" s="9">
        <v>59781</v>
      </c>
      <c r="C19" s="39">
        <v>22554</v>
      </c>
      <c r="D19" s="16">
        <f>C19/B19*100</f>
        <v>37.727706127364883</v>
      </c>
      <c r="E19" s="30">
        <v>25</v>
      </c>
      <c r="F19" s="40">
        <v>1130</v>
      </c>
      <c r="G19" s="16">
        <f>F19/B19*100</f>
        <v>1.8902326826249143</v>
      </c>
      <c r="H19" s="18">
        <v>21</v>
      </c>
      <c r="I19" s="20">
        <v>21251</v>
      </c>
      <c r="J19" s="16">
        <f>I19/C19*100</f>
        <v>94.222754278620201</v>
      </c>
      <c r="K19" s="18">
        <v>5</v>
      </c>
      <c r="L19" s="20">
        <v>1048</v>
      </c>
      <c r="M19" s="16">
        <f>L19/C19*100</f>
        <v>4.6466258756761549</v>
      </c>
      <c r="N19" s="18">
        <v>4</v>
      </c>
      <c r="O19" s="20">
        <v>6526</v>
      </c>
      <c r="P19" s="16">
        <f>O19/B19*100</f>
        <v>10.916511935230258</v>
      </c>
      <c r="Q19" s="18">
        <v>11</v>
      </c>
      <c r="R19" s="20">
        <v>163</v>
      </c>
      <c r="S19" s="16">
        <f>R19/B19*100</f>
        <v>0.27266188253793011</v>
      </c>
      <c r="T19" s="18">
        <v>15</v>
      </c>
      <c r="U19" s="16">
        <f>O19/I19*100</f>
        <v>30.709143099148271</v>
      </c>
      <c r="V19" s="18">
        <v>7</v>
      </c>
      <c r="W19" s="20">
        <v>2.5</v>
      </c>
      <c r="X19" s="21">
        <f>B19/W19</f>
        <v>23912.400000000001</v>
      </c>
      <c r="Y19" s="22">
        <f>X19/471424</f>
        <v>5.0723764594080914E-2</v>
      </c>
      <c r="Z19" s="16">
        <f>Y19*100</f>
        <v>5.0723764594080913</v>
      </c>
      <c r="AA19" s="18">
        <v>5</v>
      </c>
      <c r="AB19" s="33">
        <v>55</v>
      </c>
      <c r="AC19" s="29">
        <f>AB19/B19*100</f>
        <v>9.2002475702982547E-2</v>
      </c>
      <c r="AD19" s="18">
        <v>14</v>
      </c>
      <c r="AE19" s="32">
        <f>E19+H19+K19+N19+Q19+T19+V19+AA19+AD19</f>
        <v>107</v>
      </c>
      <c r="AF19" s="12">
        <v>11</v>
      </c>
      <c r="AG19" s="37">
        <f>AF19-AH19</f>
        <v>-4</v>
      </c>
      <c r="AH19" s="12">
        <v>15</v>
      </c>
    </row>
    <row r="20" spans="1:34" ht="31.5" x14ac:dyDescent="0.25">
      <c r="A20" s="7" t="s">
        <v>1</v>
      </c>
      <c r="B20" s="9">
        <v>8338</v>
      </c>
      <c r="C20" s="39">
        <v>2536</v>
      </c>
      <c r="D20" s="16">
        <f>C20/B20*100</f>
        <v>30.414967618133844</v>
      </c>
      <c r="E20" s="30">
        <v>20</v>
      </c>
      <c r="F20" s="40">
        <v>3</v>
      </c>
      <c r="G20" s="16">
        <f>F20/B20*100</f>
        <v>3.5979851283281364E-2</v>
      </c>
      <c r="H20" s="18">
        <v>4</v>
      </c>
      <c r="I20" s="20">
        <v>3342</v>
      </c>
      <c r="J20" s="16">
        <f>I20/C20*100</f>
        <v>131.78233438485805</v>
      </c>
      <c r="K20" s="18">
        <v>15</v>
      </c>
      <c r="L20" s="20">
        <v>167</v>
      </c>
      <c r="M20" s="16">
        <f>L20/C20*100</f>
        <v>6.5851735015772874</v>
      </c>
      <c r="N20" s="18">
        <v>11</v>
      </c>
      <c r="O20" s="20">
        <v>623</v>
      </c>
      <c r="P20" s="16">
        <f>O20/B20*100</f>
        <v>7.4718157831614302</v>
      </c>
      <c r="Q20" s="18">
        <v>4</v>
      </c>
      <c r="R20" s="20">
        <v>3</v>
      </c>
      <c r="S20" s="16">
        <f>R20/B20*100</f>
        <v>3.5979851283281364E-2</v>
      </c>
      <c r="T20" s="18">
        <v>2</v>
      </c>
      <c r="U20" s="16">
        <f>O20/I20*100</f>
        <v>18.641532016756432</v>
      </c>
      <c r="V20" s="18">
        <v>2</v>
      </c>
      <c r="W20" s="20">
        <v>1</v>
      </c>
      <c r="X20" s="21">
        <f>B20/W20</f>
        <v>8338</v>
      </c>
      <c r="Y20" s="22">
        <f>X20/471424</f>
        <v>1.7686838175400489E-2</v>
      </c>
      <c r="Z20" s="16">
        <f>Y20*100</f>
        <v>1.768683817540049</v>
      </c>
      <c r="AA20" s="18">
        <v>26</v>
      </c>
      <c r="AB20" s="33">
        <v>13</v>
      </c>
      <c r="AC20" s="29">
        <f>AB20/B20*100</f>
        <v>0.15591268889421922</v>
      </c>
      <c r="AD20" s="18">
        <v>20</v>
      </c>
      <c r="AE20" s="32">
        <f>E20+H20+K20+N20+Q20+T20+V20+AA20+AD20</f>
        <v>104</v>
      </c>
      <c r="AF20" s="12">
        <v>16</v>
      </c>
      <c r="AG20" s="36">
        <f>AF20-AH20</f>
        <v>0</v>
      </c>
      <c r="AH20" s="12">
        <v>16</v>
      </c>
    </row>
    <row r="21" spans="1:34" ht="31.5" x14ac:dyDescent="0.25">
      <c r="A21" s="7" t="s">
        <v>8</v>
      </c>
      <c r="B21" s="9">
        <v>19672</v>
      </c>
      <c r="C21" s="39">
        <v>5638</v>
      </c>
      <c r="D21" s="16">
        <f>C21/B21*100</f>
        <v>28.660024400162669</v>
      </c>
      <c r="E21" s="30">
        <v>17</v>
      </c>
      <c r="F21" s="40">
        <v>157</v>
      </c>
      <c r="G21" s="16">
        <f>F21/B21*100</f>
        <v>0.79808865392435957</v>
      </c>
      <c r="H21" s="18">
        <v>16</v>
      </c>
      <c r="I21" s="20">
        <v>5728</v>
      </c>
      <c r="J21" s="16">
        <f>I21/C21*100</f>
        <v>101.59631074849239</v>
      </c>
      <c r="K21" s="18">
        <v>7</v>
      </c>
      <c r="L21" s="20">
        <v>341</v>
      </c>
      <c r="M21" s="16">
        <f>L21/C21*100</f>
        <v>6.0482440581766586</v>
      </c>
      <c r="N21" s="18">
        <v>8</v>
      </c>
      <c r="O21" s="20">
        <v>1894</v>
      </c>
      <c r="P21" s="16">
        <f>O21/B21*100</f>
        <v>9.6278975193167948</v>
      </c>
      <c r="Q21" s="18">
        <v>10</v>
      </c>
      <c r="R21" s="20">
        <v>52</v>
      </c>
      <c r="S21" s="16">
        <f>R21/B21*100</f>
        <v>0.26433509556730378</v>
      </c>
      <c r="T21" s="18">
        <v>14</v>
      </c>
      <c r="U21" s="16">
        <f>O21/I21*100</f>
        <v>33.065642458100555</v>
      </c>
      <c r="V21" s="18">
        <v>10</v>
      </c>
      <c r="W21" s="20">
        <v>1</v>
      </c>
      <c r="X21" s="21">
        <f>B21/W21</f>
        <v>19672</v>
      </c>
      <c r="Y21" s="22">
        <f>X21/471424</f>
        <v>4.1728889492261743E-2</v>
      </c>
      <c r="Z21" s="16">
        <f>Y21*100</f>
        <v>4.1728889492261745</v>
      </c>
      <c r="AA21" s="18">
        <v>10</v>
      </c>
      <c r="AB21" s="33">
        <v>7</v>
      </c>
      <c r="AC21" s="29">
        <f>AB21/B21*100</f>
        <v>3.5583570557137047E-2</v>
      </c>
      <c r="AD21" s="18">
        <v>5</v>
      </c>
      <c r="AE21" s="32">
        <f>E21+H21+K21+N21+Q21+T21+V21+AA21+AD21</f>
        <v>97</v>
      </c>
      <c r="AF21" s="12">
        <v>14</v>
      </c>
      <c r="AG21" s="37">
        <f>AF21-AH21</f>
        <v>-3</v>
      </c>
      <c r="AH21" s="12">
        <v>17</v>
      </c>
    </row>
    <row r="22" spans="1:34" ht="31.5" x14ac:dyDescent="0.25">
      <c r="A22" s="7" t="s">
        <v>31</v>
      </c>
      <c r="B22" s="9">
        <v>23207</v>
      </c>
      <c r="C22" s="39">
        <v>5938</v>
      </c>
      <c r="D22" s="16">
        <f>C22/B22*100</f>
        <v>25.587107338303099</v>
      </c>
      <c r="E22" s="30">
        <v>13</v>
      </c>
      <c r="F22" s="40">
        <v>-8</v>
      </c>
      <c r="G22" s="16">
        <f>F22/B22*100</f>
        <v>-3.4472357478347052E-2</v>
      </c>
      <c r="H22" s="18">
        <v>1</v>
      </c>
      <c r="I22" s="20">
        <v>6065</v>
      </c>
      <c r="J22" s="16">
        <f>I22/C22*100</f>
        <v>102.13876726170427</v>
      </c>
      <c r="K22" s="18">
        <v>8</v>
      </c>
      <c r="L22" s="20">
        <v>343</v>
      </c>
      <c r="M22" s="16">
        <f>L22/C22*100</f>
        <v>5.776355675311553</v>
      </c>
      <c r="N22" s="18">
        <v>6</v>
      </c>
      <c r="O22" s="20">
        <v>2627</v>
      </c>
      <c r="P22" s="16">
        <f>O22/B22*100</f>
        <v>11.319860386952213</v>
      </c>
      <c r="Q22" s="18">
        <v>14</v>
      </c>
      <c r="R22" s="20">
        <v>125</v>
      </c>
      <c r="S22" s="16">
        <f>R22/B22*100</f>
        <v>0.53863058559917265</v>
      </c>
      <c r="T22" s="18">
        <v>23</v>
      </c>
      <c r="U22" s="16">
        <f>O22/I22*100</f>
        <v>43.314097279472378</v>
      </c>
      <c r="V22" s="18">
        <v>21</v>
      </c>
      <c r="W22" s="20">
        <v>1</v>
      </c>
      <c r="X22" s="21">
        <f>B22/W22</f>
        <v>23207</v>
      </c>
      <c r="Y22" s="22">
        <f>X22/471424</f>
        <v>4.9227447054032036E-2</v>
      </c>
      <c r="Z22" s="16">
        <f>Y22*100</f>
        <v>4.9227447054032041</v>
      </c>
      <c r="AA22" s="18">
        <v>6</v>
      </c>
      <c r="AB22" s="33">
        <v>7</v>
      </c>
      <c r="AC22" s="29">
        <f>AB22/B22*100</f>
        <v>3.0163312793553665E-2</v>
      </c>
      <c r="AD22" s="18">
        <v>3</v>
      </c>
      <c r="AE22" s="32">
        <f>E22+H22+K22+N22+Q22+T22+V22+AA22+AD22</f>
        <v>95</v>
      </c>
      <c r="AF22" s="12">
        <v>22</v>
      </c>
      <c r="AG22" s="38">
        <f>AF22-AH22</f>
        <v>4</v>
      </c>
      <c r="AH22" s="12">
        <v>18</v>
      </c>
    </row>
    <row r="23" spans="1:34" ht="31.5" x14ac:dyDescent="0.25">
      <c r="A23" s="7" t="s">
        <v>7</v>
      </c>
      <c r="B23" s="9">
        <v>26305</v>
      </c>
      <c r="C23" s="39">
        <v>6956</v>
      </c>
      <c r="D23" s="16">
        <f>C23/B23*100</f>
        <v>26.443641893176199</v>
      </c>
      <c r="E23" s="30">
        <v>14</v>
      </c>
      <c r="F23" s="40">
        <v>-3</v>
      </c>
      <c r="G23" s="16">
        <f>F23/B23*100</f>
        <v>-1.140467591712602E-2</v>
      </c>
      <c r="H23" s="18">
        <v>2</v>
      </c>
      <c r="I23" s="20">
        <v>6728</v>
      </c>
      <c r="J23" s="16">
        <f>I23/C23*100</f>
        <v>96.72225416906268</v>
      </c>
      <c r="K23" s="18">
        <v>6</v>
      </c>
      <c r="L23" s="20">
        <v>34</v>
      </c>
      <c r="M23" s="16">
        <f>L23/C23*100</f>
        <v>0.48878665899942497</v>
      </c>
      <c r="N23" s="18">
        <v>1</v>
      </c>
      <c r="O23" s="20">
        <v>3506</v>
      </c>
      <c r="P23" s="16">
        <f>O23/B23*100</f>
        <v>13.328264588481279</v>
      </c>
      <c r="Q23" s="18">
        <v>17</v>
      </c>
      <c r="R23" s="20">
        <v>15</v>
      </c>
      <c r="S23" s="16">
        <f>R23/B23*100</f>
        <v>5.7023379585630106E-2</v>
      </c>
      <c r="T23" s="18">
        <v>4</v>
      </c>
      <c r="U23" s="16">
        <f>O23/I23*100</f>
        <v>52.110582639714622</v>
      </c>
      <c r="V23" s="18">
        <v>25</v>
      </c>
      <c r="W23" s="20">
        <v>2</v>
      </c>
      <c r="X23" s="21">
        <f>B23/W23</f>
        <v>13152.5</v>
      </c>
      <c r="Y23" s="22">
        <f>X23/471424</f>
        <v>2.7899512964974206E-2</v>
      </c>
      <c r="Z23" s="16">
        <f>Y23*100</f>
        <v>2.7899512964974207</v>
      </c>
      <c r="AA23" s="18">
        <v>19</v>
      </c>
      <c r="AB23" s="33">
        <v>9</v>
      </c>
      <c r="AC23" s="29">
        <f>AB23/B23*100</f>
        <v>3.4214027751378065E-2</v>
      </c>
      <c r="AD23" s="18">
        <v>4</v>
      </c>
      <c r="AE23" s="32">
        <f>E23+H23+K23+N23+Q23+T23+V23+AA23+AD23</f>
        <v>92</v>
      </c>
      <c r="AF23" s="12">
        <v>18</v>
      </c>
      <c r="AG23" s="37">
        <f>AF23-AH23</f>
        <v>-1</v>
      </c>
      <c r="AH23" s="12">
        <v>19</v>
      </c>
    </row>
    <row r="24" spans="1:34" ht="31.5" x14ac:dyDescent="0.25">
      <c r="A24" s="7" t="s">
        <v>26</v>
      </c>
      <c r="B24" s="9">
        <v>743483</v>
      </c>
      <c r="C24" s="39">
        <v>134071</v>
      </c>
      <c r="D24" s="16">
        <f>C24/B24*100</f>
        <v>18.032826574380316</v>
      </c>
      <c r="E24" s="30">
        <v>3</v>
      </c>
      <c r="F24" s="40">
        <v>3291</v>
      </c>
      <c r="G24" s="16">
        <f>F24/B24*100</f>
        <v>0.44264630126041887</v>
      </c>
      <c r="H24" s="18">
        <v>8</v>
      </c>
      <c r="I24" s="20">
        <v>193206</v>
      </c>
      <c r="J24" s="16">
        <f>I24/C24*100</f>
        <v>144.10722676790655</v>
      </c>
      <c r="K24" s="18">
        <v>20</v>
      </c>
      <c r="L24" s="20">
        <v>10528</v>
      </c>
      <c r="M24" s="16">
        <f>L24/C24*100</f>
        <v>7.852555735393933</v>
      </c>
      <c r="N24" s="18">
        <v>16</v>
      </c>
      <c r="O24" s="20">
        <v>65173</v>
      </c>
      <c r="P24" s="16">
        <f>O24/B24*100</f>
        <v>8.7659031881024845</v>
      </c>
      <c r="Q24" s="18">
        <v>8</v>
      </c>
      <c r="R24" s="20">
        <v>1517</v>
      </c>
      <c r="S24" s="16">
        <f>R24/B24*100</f>
        <v>0.20403963506899284</v>
      </c>
      <c r="T24" s="18">
        <v>12</v>
      </c>
      <c r="U24" s="16">
        <f>O24/I24*100</f>
        <v>33.732389263273397</v>
      </c>
      <c r="V24" s="18">
        <v>11</v>
      </c>
      <c r="W24" s="20">
        <v>25</v>
      </c>
      <c r="X24" s="21">
        <f>B24/W24</f>
        <v>29739.32</v>
      </c>
      <c r="Y24" s="22">
        <f>X24/471424</f>
        <v>6.3084017784414873E-2</v>
      </c>
      <c r="Z24" s="16">
        <f>Y24*100</f>
        <v>6.3084017784414872</v>
      </c>
      <c r="AA24" s="18">
        <v>2</v>
      </c>
      <c r="AB24" s="33">
        <v>619</v>
      </c>
      <c r="AC24" s="29">
        <f>AB24/B24*100</f>
        <v>8.3256779240413026E-2</v>
      </c>
      <c r="AD24" s="18">
        <v>10</v>
      </c>
      <c r="AE24" s="32">
        <f>E24+H24+K24+N24+Q24+T24+V24+AA24+AD24</f>
        <v>90</v>
      </c>
      <c r="AF24" s="12">
        <v>20</v>
      </c>
      <c r="AG24" s="36">
        <f>AF24-AH24</f>
        <v>0</v>
      </c>
      <c r="AH24" s="12">
        <v>20</v>
      </c>
    </row>
    <row r="25" spans="1:34" ht="31.5" x14ac:dyDescent="0.25">
      <c r="A25" s="7" t="s">
        <v>19</v>
      </c>
      <c r="B25" s="9">
        <v>20998</v>
      </c>
      <c r="C25" s="39">
        <v>4446</v>
      </c>
      <c r="D25" s="16">
        <f>C25/B25*100</f>
        <v>21.17344509000857</v>
      </c>
      <c r="E25" s="30">
        <v>5</v>
      </c>
      <c r="F25" s="40">
        <v>197</v>
      </c>
      <c r="G25" s="16">
        <f>F25/B25*100</f>
        <v>0.93818458900847701</v>
      </c>
      <c r="H25" s="18">
        <v>17</v>
      </c>
      <c r="I25" s="20">
        <v>6134</v>
      </c>
      <c r="J25" s="16">
        <f>I25/C25*100</f>
        <v>137.96671165092218</v>
      </c>
      <c r="K25" s="18">
        <v>17</v>
      </c>
      <c r="L25" s="20">
        <v>413</v>
      </c>
      <c r="M25" s="16">
        <f>L25/C25*100</f>
        <v>9.2892487629329743</v>
      </c>
      <c r="N25" s="18">
        <v>18</v>
      </c>
      <c r="O25" s="20">
        <v>1633</v>
      </c>
      <c r="P25" s="16">
        <f>O25/B25*100</f>
        <v>7.7769311362986953</v>
      </c>
      <c r="Q25" s="18">
        <v>6</v>
      </c>
      <c r="R25" s="20">
        <v>47</v>
      </c>
      <c r="S25" s="16">
        <f>R25/B25*100</f>
        <v>0.2238308410324793</v>
      </c>
      <c r="T25" s="18">
        <v>13</v>
      </c>
      <c r="U25" s="16">
        <f>O25/I25*100</f>
        <v>26.62210629279426</v>
      </c>
      <c r="V25" s="18">
        <v>3</v>
      </c>
      <c r="W25" s="20">
        <v>1</v>
      </c>
      <c r="X25" s="21">
        <f>B25/W25</f>
        <v>20998</v>
      </c>
      <c r="Y25" s="22">
        <f>X25/471424</f>
        <v>4.4541644040184632E-2</v>
      </c>
      <c r="Z25" s="16">
        <f>Y25*100</f>
        <v>4.4541644040184636</v>
      </c>
      <c r="AA25" s="18">
        <v>9</v>
      </c>
      <c r="AB25" s="33">
        <v>6</v>
      </c>
      <c r="AC25" s="29">
        <f>AB25/B25*100</f>
        <v>2.857414991903991E-2</v>
      </c>
      <c r="AD25" s="18">
        <v>2</v>
      </c>
      <c r="AE25" s="32">
        <f>E25+H25+K25+N25+Q25+T25+V25+AA25+AD25</f>
        <v>90</v>
      </c>
      <c r="AF25" s="12">
        <v>19</v>
      </c>
      <c r="AG25" s="37">
        <f>AF25-AH25</f>
        <v>-1</v>
      </c>
      <c r="AH25" s="12">
        <v>20</v>
      </c>
    </row>
    <row r="26" spans="1:34" ht="31.5" x14ac:dyDescent="0.25">
      <c r="A26" s="7" t="s">
        <v>3</v>
      </c>
      <c r="B26" s="9">
        <v>9717</v>
      </c>
      <c r="C26" s="39">
        <v>2426</v>
      </c>
      <c r="D26" s="16">
        <f>C26/B26*100</f>
        <v>24.966553463002985</v>
      </c>
      <c r="E26" s="30">
        <v>10</v>
      </c>
      <c r="F26" s="40">
        <v>27</v>
      </c>
      <c r="G26" s="16">
        <f>F26/B26*100</f>
        <v>0.27786353812905218</v>
      </c>
      <c r="H26" s="18">
        <v>5</v>
      </c>
      <c r="I26" s="20">
        <v>2965</v>
      </c>
      <c r="J26" s="16">
        <f>I26/C26*100</f>
        <v>122.21764220939819</v>
      </c>
      <c r="K26" s="18">
        <v>12</v>
      </c>
      <c r="L26" s="20">
        <v>142</v>
      </c>
      <c r="M26" s="16">
        <f>L26/C26*100</f>
        <v>5.8532563891178899</v>
      </c>
      <c r="N26" s="18">
        <v>7</v>
      </c>
      <c r="O26" s="20">
        <v>1067</v>
      </c>
      <c r="P26" s="16">
        <f>O26/B26*100</f>
        <v>10.980755377174024</v>
      </c>
      <c r="Q26" s="18">
        <v>12</v>
      </c>
      <c r="R26" s="20">
        <v>3</v>
      </c>
      <c r="S26" s="16">
        <f>R26/B26*100</f>
        <v>3.0873726458783574E-2</v>
      </c>
      <c r="T26" s="18">
        <v>1</v>
      </c>
      <c r="U26" s="16">
        <f>O26/I26*100</f>
        <v>35.986509274873526</v>
      </c>
      <c r="V26" s="18">
        <v>13</v>
      </c>
      <c r="W26" s="20">
        <v>1</v>
      </c>
      <c r="X26" s="21">
        <f>B26/W26</f>
        <v>9717</v>
      </c>
      <c r="Y26" s="22">
        <f>X26/471424</f>
        <v>2.0612018055932664E-2</v>
      </c>
      <c r="Z26" s="16">
        <f>Y26*100</f>
        <v>2.0612018055932664</v>
      </c>
      <c r="AA26" s="18">
        <v>22</v>
      </c>
      <c r="AB26" s="33">
        <v>4</v>
      </c>
      <c r="AC26" s="29">
        <f>AB26/B26*100</f>
        <v>4.1164968611711435E-2</v>
      </c>
      <c r="AD26" s="18">
        <v>6</v>
      </c>
      <c r="AE26" s="32">
        <f>E26+H26+K26+N26+Q26+T26+V26+AA26+AD26</f>
        <v>88</v>
      </c>
      <c r="AF26" s="12">
        <v>21</v>
      </c>
      <c r="AG26" s="37">
        <f>AF26-AH26</f>
        <v>-1</v>
      </c>
      <c r="AH26" s="12">
        <v>22</v>
      </c>
    </row>
    <row r="27" spans="1:34" ht="31.5" x14ac:dyDescent="0.25">
      <c r="A27" s="7" t="s">
        <v>20</v>
      </c>
      <c r="B27" s="9">
        <v>42930</v>
      </c>
      <c r="C27" s="39">
        <v>7156</v>
      </c>
      <c r="D27" s="16">
        <f>C27/B27*100</f>
        <v>16.668996040065224</v>
      </c>
      <c r="E27" s="30">
        <v>2</v>
      </c>
      <c r="F27" s="40">
        <v>266</v>
      </c>
      <c r="G27" s="16">
        <f>F27/B27*100</f>
        <v>0.61961332401583968</v>
      </c>
      <c r="H27" s="18">
        <v>13</v>
      </c>
      <c r="I27" s="20">
        <v>8231</v>
      </c>
      <c r="J27" s="16">
        <f>I27/C27*100</f>
        <v>115.02235885969816</v>
      </c>
      <c r="K27" s="18">
        <v>9</v>
      </c>
      <c r="L27" s="20">
        <v>341</v>
      </c>
      <c r="M27" s="16">
        <f>L27/C27*100</f>
        <v>4.7652319731693682</v>
      </c>
      <c r="N27" s="18">
        <v>5</v>
      </c>
      <c r="O27" s="20">
        <v>3697</v>
      </c>
      <c r="P27" s="16">
        <f>O27/B27*100</f>
        <v>8.6116934544607506</v>
      </c>
      <c r="Q27" s="18">
        <v>7</v>
      </c>
      <c r="R27" s="20">
        <v>17</v>
      </c>
      <c r="S27" s="16">
        <f>R27/B27*100</f>
        <v>3.9599347775448407E-2</v>
      </c>
      <c r="T27" s="18">
        <v>2</v>
      </c>
      <c r="U27" s="16">
        <f>O27/I27*100</f>
        <v>44.915563115052848</v>
      </c>
      <c r="V27" s="18">
        <v>23</v>
      </c>
      <c r="W27" s="20">
        <v>1.5</v>
      </c>
      <c r="X27" s="21">
        <f>B27/W27</f>
        <v>28620</v>
      </c>
      <c r="Y27" s="22">
        <f>X27/471424</f>
        <v>6.070967960901439E-2</v>
      </c>
      <c r="Z27" s="16">
        <f>Y27*100</f>
        <v>6.0709679609014389</v>
      </c>
      <c r="AA27" s="18">
        <v>3</v>
      </c>
      <c r="AB27" s="33">
        <v>114</v>
      </c>
      <c r="AC27" s="29">
        <f>AB27/B27*100</f>
        <v>0.26554856743535987</v>
      </c>
      <c r="AD27" s="18">
        <v>22</v>
      </c>
      <c r="AE27" s="32">
        <f>E27+H27+K27+N27+Q27+T27+V27+AA27+AD27</f>
        <v>86</v>
      </c>
      <c r="AF27" s="12">
        <v>17</v>
      </c>
      <c r="AG27" s="37">
        <f>AF27-AH27</f>
        <v>-6</v>
      </c>
      <c r="AH27" s="12">
        <v>23</v>
      </c>
    </row>
    <row r="28" spans="1:34" ht="31.5" x14ac:dyDescent="0.25">
      <c r="A28" s="7" t="s">
        <v>28</v>
      </c>
      <c r="B28" s="9">
        <v>37158</v>
      </c>
      <c r="C28" s="39">
        <v>7419</v>
      </c>
      <c r="D28" s="16">
        <f>C28/B28*100</f>
        <v>19.966090747618278</v>
      </c>
      <c r="E28" s="30">
        <v>4</v>
      </c>
      <c r="F28" s="40">
        <v>1056</v>
      </c>
      <c r="G28" s="16">
        <f>F28/B28*100</f>
        <v>2.8419182948490231</v>
      </c>
      <c r="H28" s="18">
        <v>25</v>
      </c>
      <c r="I28" s="20">
        <v>4446</v>
      </c>
      <c r="J28" s="16">
        <f>I28/C28*100</f>
        <v>59.927213910230492</v>
      </c>
      <c r="K28" s="18">
        <v>1</v>
      </c>
      <c r="L28" s="20">
        <v>333</v>
      </c>
      <c r="M28" s="16">
        <f>L28/C28*100</f>
        <v>4.4884755357864945</v>
      </c>
      <c r="N28" s="18">
        <v>3</v>
      </c>
      <c r="O28" s="20">
        <v>2357</v>
      </c>
      <c r="P28" s="16">
        <f>O28/B28*100</f>
        <v>6.3431831637870708</v>
      </c>
      <c r="Q28" s="18">
        <v>3</v>
      </c>
      <c r="R28" s="20">
        <v>48</v>
      </c>
      <c r="S28" s="16">
        <f>R28/B28*100</f>
        <v>0.12917810431131924</v>
      </c>
      <c r="T28" s="18">
        <v>9</v>
      </c>
      <c r="U28" s="16">
        <f>O28/I28*100</f>
        <v>53.013945119208273</v>
      </c>
      <c r="V28" s="18">
        <v>26</v>
      </c>
      <c r="W28" s="20">
        <v>1.5</v>
      </c>
      <c r="X28" s="21">
        <f>B28/W28</f>
        <v>24772</v>
      </c>
      <c r="Y28" s="22">
        <f>X28/471424</f>
        <v>5.2547176215042082E-2</v>
      </c>
      <c r="Z28" s="16">
        <f>Y28*100</f>
        <v>5.2547176215042084</v>
      </c>
      <c r="AA28" s="18">
        <v>4</v>
      </c>
      <c r="AB28" s="33">
        <v>23</v>
      </c>
      <c r="AC28" s="29">
        <f>AB28/B28*100</f>
        <v>6.18978416491738E-2</v>
      </c>
      <c r="AD28" s="18">
        <v>9</v>
      </c>
      <c r="AE28" s="32">
        <f>E28+H28+K28+N28+Q28+T28+V28+AA28+AD28</f>
        <v>84</v>
      </c>
      <c r="AF28" s="12">
        <v>23</v>
      </c>
      <c r="AG28" s="37">
        <f>AF28-AH28</f>
        <v>-1</v>
      </c>
      <c r="AH28" s="12">
        <v>24</v>
      </c>
    </row>
    <row r="29" spans="1:34" ht="31.5" x14ac:dyDescent="0.25">
      <c r="A29" s="7" t="s">
        <v>18</v>
      </c>
      <c r="B29" s="9">
        <v>12983</v>
      </c>
      <c r="C29" s="39">
        <v>2835</v>
      </c>
      <c r="D29" s="16">
        <f>C29/B29*100</f>
        <v>21.836247400446737</v>
      </c>
      <c r="E29" s="30">
        <v>7</v>
      </c>
      <c r="F29" s="40">
        <v>131</v>
      </c>
      <c r="G29" s="16">
        <f>F29/B29*100</f>
        <v>1.0090117846414541</v>
      </c>
      <c r="H29" s="18">
        <v>18</v>
      </c>
      <c r="I29" s="20">
        <v>2386</v>
      </c>
      <c r="J29" s="16">
        <f>I29/C29*100</f>
        <v>84.162257495590836</v>
      </c>
      <c r="K29" s="18">
        <v>2</v>
      </c>
      <c r="L29" s="20">
        <v>173</v>
      </c>
      <c r="M29" s="16">
        <f>L29/C29*100</f>
        <v>6.102292768959436</v>
      </c>
      <c r="N29" s="18">
        <v>9</v>
      </c>
      <c r="O29" s="20">
        <v>723</v>
      </c>
      <c r="P29" s="16">
        <f>O29/B29*100</f>
        <v>5.568820765616576</v>
      </c>
      <c r="Q29" s="18">
        <v>2</v>
      </c>
      <c r="R29" s="20">
        <v>10</v>
      </c>
      <c r="S29" s="16">
        <f>R29/B29*100</f>
        <v>7.7023800354309474E-2</v>
      </c>
      <c r="T29" s="18">
        <v>7</v>
      </c>
      <c r="U29" s="16">
        <f>O29/I29*100</f>
        <v>30.301760268231348</v>
      </c>
      <c r="V29" s="18">
        <v>6</v>
      </c>
      <c r="W29" s="20">
        <v>1</v>
      </c>
      <c r="X29" s="21">
        <f>B29/W29</f>
        <v>12983</v>
      </c>
      <c r="Y29" s="22">
        <f>X29/471424</f>
        <v>2.7539964023893564E-2</v>
      </c>
      <c r="Z29" s="16">
        <f>Y29*100</f>
        <v>2.7539964023893564</v>
      </c>
      <c r="AA29" s="18">
        <v>20</v>
      </c>
      <c r="AB29" s="33">
        <v>11</v>
      </c>
      <c r="AC29" s="29">
        <f>AB29/B29*100</f>
        <v>8.4726180389740433E-2</v>
      </c>
      <c r="AD29" s="18">
        <v>12</v>
      </c>
      <c r="AE29" s="32">
        <f>E29+H29+K29+N29+Q29+T29+V29+AA29+AD29</f>
        <v>83</v>
      </c>
      <c r="AF29" s="12">
        <v>26</v>
      </c>
      <c r="AG29" s="38">
        <f>AF29-AH29</f>
        <v>1</v>
      </c>
      <c r="AH29" s="12">
        <v>25</v>
      </c>
    </row>
    <row r="30" spans="1:34" ht="31.5" x14ac:dyDescent="0.25">
      <c r="A30" s="7" t="s">
        <v>6</v>
      </c>
      <c r="B30" s="9">
        <v>22957</v>
      </c>
      <c r="C30" s="39">
        <v>3314</v>
      </c>
      <c r="D30" s="16">
        <f>C30/B30*100</f>
        <v>14.435684105065993</v>
      </c>
      <c r="E30" s="30">
        <v>1</v>
      </c>
      <c r="F30" s="40">
        <v>157</v>
      </c>
      <c r="G30" s="16">
        <f>F30/B30*100</f>
        <v>0.68388726750010886</v>
      </c>
      <c r="H30" s="18">
        <v>14</v>
      </c>
      <c r="I30" s="20">
        <v>2899</v>
      </c>
      <c r="J30" s="16">
        <f>I30/C30*100</f>
        <v>87.477368738684362</v>
      </c>
      <c r="K30" s="18">
        <v>4</v>
      </c>
      <c r="L30" s="20">
        <v>228</v>
      </c>
      <c r="M30" s="16">
        <f>L30/C30*100</f>
        <v>6.8799034399517209</v>
      </c>
      <c r="N30" s="18">
        <v>13</v>
      </c>
      <c r="O30" s="20">
        <v>1167</v>
      </c>
      <c r="P30" s="16">
        <f>O30/B30*100</f>
        <v>5.083416822755586</v>
      </c>
      <c r="Q30" s="18">
        <v>1</v>
      </c>
      <c r="R30" s="20">
        <v>15</v>
      </c>
      <c r="S30" s="16">
        <f>R30/B30*100</f>
        <v>6.5339547850328875E-2</v>
      </c>
      <c r="T30" s="18">
        <v>5</v>
      </c>
      <c r="U30" s="16">
        <f>O30/I30*100</f>
        <v>40.255260434632632</v>
      </c>
      <c r="V30" s="18">
        <v>17</v>
      </c>
      <c r="W30" s="20">
        <v>1</v>
      </c>
      <c r="X30" s="21">
        <f>B30/W30</f>
        <v>22957</v>
      </c>
      <c r="Y30" s="22">
        <f>X30/471424</f>
        <v>4.8697138881346726E-2</v>
      </c>
      <c r="Z30" s="16">
        <f>Y30*100</f>
        <v>4.8697138881346724</v>
      </c>
      <c r="AA30" s="18">
        <v>8</v>
      </c>
      <c r="AB30" s="33">
        <v>10</v>
      </c>
      <c r="AC30" s="29">
        <f>AB30/B30*100</f>
        <v>4.3559698566885914E-2</v>
      </c>
      <c r="AD30" s="18">
        <v>7</v>
      </c>
      <c r="AE30" s="32">
        <f>E30+H30+K30+N30+Q30+T30+V30+AA30+AD30</f>
        <v>70</v>
      </c>
      <c r="AF30" s="12">
        <v>25</v>
      </c>
      <c r="AG30" s="37">
        <f>AF30-AH30</f>
        <v>-1</v>
      </c>
      <c r="AH30" s="12">
        <v>26</v>
      </c>
    </row>
    <row r="31" spans="1:34" s="27" customFormat="1" ht="15.75" x14ac:dyDescent="0.25">
      <c r="A31" s="41"/>
      <c r="B31" s="42"/>
      <c r="C31" s="42">
        <f>SUM(C5:C30)</f>
        <v>308673</v>
      </c>
      <c r="D31" s="42"/>
      <c r="E31" s="42"/>
      <c r="F31" s="42">
        <f>SUM(F5:F30)</f>
        <v>10475</v>
      </c>
      <c r="G31" s="42"/>
      <c r="H31" s="42"/>
      <c r="I31" s="42">
        <f>SUM(I5:I30)</f>
        <v>415360</v>
      </c>
      <c r="J31" s="42"/>
      <c r="K31" s="42"/>
      <c r="L31" s="42">
        <f>SUM(L5:L30)</f>
        <v>25335</v>
      </c>
      <c r="M31" s="42"/>
      <c r="N31" s="42"/>
      <c r="O31" s="42">
        <f>SUM(O5:O30)</f>
        <v>150356</v>
      </c>
      <c r="P31" s="42"/>
      <c r="Q31" s="42"/>
      <c r="R31" s="42">
        <f>SUM(R5:R30)</f>
        <v>3765</v>
      </c>
      <c r="S31" s="42"/>
      <c r="T31" s="42"/>
      <c r="U31" s="42"/>
      <c r="V31" s="42"/>
      <c r="W31" s="42">
        <f>SUM(W5:W30)</f>
        <v>59</v>
      </c>
      <c r="X31" s="43">
        <f>SUM(X5:X30)</f>
        <v>471424.29142857139</v>
      </c>
      <c r="Y31" s="43"/>
      <c r="Z31" s="42"/>
      <c r="AA31" s="42"/>
      <c r="AB31" s="42">
        <f>SUM(AB5:AB30)</f>
        <v>1375</v>
      </c>
      <c r="AC31" s="42"/>
      <c r="AD31" s="42"/>
      <c r="AE31" s="42"/>
      <c r="AF31" s="34"/>
      <c r="AG31" s="34"/>
      <c r="AH31" s="44"/>
    </row>
    <row r="32" spans="1:34" s="27" customFormat="1" ht="18" customHeight="1" x14ac:dyDescent="0.25">
      <c r="B32" s="34">
        <f>SUM(B5:B31)</f>
        <v>1415225</v>
      </c>
      <c r="C32" s="26">
        <f>SUM(C5:C31)</f>
        <v>617346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s="27" customFormat="1" x14ac:dyDescent="0.25">
      <c r="B33" s="26">
        <f>SUM(B5:B32)</f>
        <v>2830450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x14ac:dyDescent="0.25">
      <c r="A34" s="24"/>
      <c r="B34" s="28"/>
      <c r="C34" s="28"/>
      <c r="D34" s="28"/>
      <c r="E34" s="28"/>
      <c r="F34" s="28"/>
      <c r="G34" s="28"/>
      <c r="H34" s="10"/>
      <c r="I34" s="28"/>
      <c r="J34" s="28"/>
      <c r="K34" s="10"/>
      <c r="L34" s="28"/>
      <c r="M34" s="28"/>
      <c r="N34" s="10"/>
      <c r="O34" s="28"/>
      <c r="P34" s="28"/>
      <c r="Q34" s="10"/>
      <c r="R34" s="28"/>
      <c r="S34" s="28"/>
      <c r="T34" s="10"/>
      <c r="U34" s="28"/>
      <c r="V34" s="10"/>
      <c r="W34" s="28"/>
      <c r="X34" s="28"/>
      <c r="Y34" s="28"/>
      <c r="Z34" s="28"/>
      <c r="AA34" s="10"/>
      <c r="AD34" s="10"/>
      <c r="AF34" s="25"/>
      <c r="AG34" s="26"/>
    </row>
  </sheetData>
  <autoFilter ref="A4:BF4" xr:uid="{7C389A9C-9670-4C10-BD24-8634C1F483EB}">
    <sortState xmlns:xlrd2="http://schemas.microsoft.com/office/spreadsheetml/2017/richdata2" ref="A5:BF33">
      <sortCondition descending="1" ref="AE4"/>
    </sortState>
  </autoFilter>
  <sortState xmlns:xlrd2="http://schemas.microsoft.com/office/spreadsheetml/2017/richdata2" ref="A5:BF30">
    <sortCondition descending="1" ref="AE5:AE30"/>
  </sortState>
  <mergeCells count="1">
    <mergeCell ref="A1:AF3"/>
  </mergeCells>
  <pageMargins left="0.19685039370078741" right="0.11811023622047245" top="0.35433070866141736" bottom="0.35433070866141736" header="0.31496062992125984" footer="0.11811023622047245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квартал 2022</vt:lpstr>
      <vt:lpstr>'2 квартал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2022-07-29T09:43:20Z</dcterms:modified>
</cp:coreProperties>
</file>